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843" activeTab="0"/>
  </bookViews>
  <sheets>
    <sheet name="Summaries" sheetId="1" r:id="rId1"/>
    <sheet name="Correl" sheetId="2" r:id="rId2"/>
    <sheet name="GW_level" sheetId="3" r:id="rId3"/>
    <sheet name="GW_temp" sheetId="4" r:id="rId4"/>
    <sheet name="GW_TDS" sheetId="5" r:id="rId5"/>
    <sheet name="GW_pH" sheetId="6" r:id="rId6"/>
    <sheet name="GW_Turb" sheetId="7" r:id="rId7"/>
    <sheet name="Flow" sheetId="8" r:id="rId8"/>
    <sheet name="Level" sheetId="9" r:id="rId9"/>
    <sheet name="Velo" sheetId="10" r:id="rId10"/>
    <sheet name="Cross" sheetId="11" r:id="rId11"/>
    <sheet name="Temp" sheetId="12" r:id="rId12"/>
    <sheet name="TDS_load" sheetId="13" r:id="rId13"/>
    <sheet name="TDS" sheetId="14" r:id="rId14"/>
    <sheet name="pH" sheetId="15" r:id="rId15"/>
    <sheet name="Turb_load" sheetId="16" r:id="rId16"/>
    <sheet name="Turb" sheetId="17" r:id="rId17"/>
    <sheet name="Air_Temp" sheetId="18" r:id="rId18"/>
    <sheet name="Precip" sheetId="19" r:id="rId19"/>
    <sheet name="AQI" sheetId="20" r:id="rId20"/>
    <sheet name="Humid" sheetId="21" r:id="rId21"/>
    <sheet name="Wind" sheetId="22" r:id="rId22"/>
    <sheet name="Data" sheetId="23" r:id="rId23"/>
  </sheets>
  <definedNames/>
  <calcPr fullCalcOnLoad="1"/>
</workbook>
</file>

<file path=xl/sharedStrings.xml><?xml version="1.0" encoding="utf-8"?>
<sst xmlns="http://schemas.openxmlformats.org/spreadsheetml/2006/main" count="1190" uniqueCount="195">
  <si>
    <t>Nh</t>
  </si>
  <si>
    <t>Average total</t>
  </si>
  <si>
    <t>grad/day</t>
  </si>
  <si>
    <t>BFI-1</t>
  </si>
  <si>
    <t>Daily change, m3/c</t>
  </si>
  <si>
    <t>Inter</t>
  </si>
  <si>
    <t>Storm</t>
  </si>
  <si>
    <t>Flux</t>
  </si>
  <si>
    <t>B+I</t>
  </si>
  <si>
    <t>Year</t>
  </si>
  <si>
    <t>Level_T</t>
  </si>
  <si>
    <t>Level_B</t>
  </si>
  <si>
    <t>Level_T, cm</t>
  </si>
  <si>
    <t>Level_B, cm</t>
  </si>
  <si>
    <t>Level_I,cm</t>
  </si>
  <si>
    <t>dL</t>
  </si>
  <si>
    <t>Nl</t>
  </si>
  <si>
    <t>TDS_T</t>
  </si>
  <si>
    <t>TDS_B</t>
  </si>
  <si>
    <t>dTDS</t>
  </si>
  <si>
    <t>dT</t>
  </si>
  <si>
    <t>Nt</t>
  </si>
  <si>
    <t>pH_T</t>
  </si>
  <si>
    <t>pH_B</t>
  </si>
  <si>
    <t>pH_I</t>
  </si>
  <si>
    <t>Turb_T</t>
  </si>
  <si>
    <t>Turb_B</t>
  </si>
  <si>
    <t>Turb_I</t>
  </si>
  <si>
    <t>Temp_T, cm</t>
  </si>
  <si>
    <t>Temp_B, cm</t>
  </si>
  <si>
    <t>Temp_I,cm</t>
  </si>
  <si>
    <t>Temp_T</t>
  </si>
  <si>
    <t>Temp_B</t>
  </si>
  <si>
    <t>Air_T, °C</t>
  </si>
  <si>
    <t>Air_B, °C</t>
  </si>
  <si>
    <t>Air_I, °C</t>
  </si>
  <si>
    <t>Prec_T, mm</t>
  </si>
  <si>
    <t>Prec_B, mm</t>
  </si>
  <si>
    <t>Prec_I, mm</t>
  </si>
  <si>
    <t>GW temperature</t>
  </si>
  <si>
    <t>GW TDS</t>
  </si>
  <si>
    <t>g/L/day</t>
  </si>
  <si>
    <t>GW pH</t>
  </si>
  <si>
    <t>unit/day</t>
  </si>
  <si>
    <t>GW turbidity</t>
  </si>
  <si>
    <t>NFU/day</t>
  </si>
  <si>
    <t>-</t>
  </si>
  <si>
    <t xml:space="preserve">      Level, cm</t>
  </si>
  <si>
    <t xml:space="preserve">         pH</t>
  </si>
  <si>
    <t>well</t>
  </si>
  <si>
    <t>creek</t>
  </si>
  <si>
    <t xml:space="preserve">  Turbidity, NFU</t>
  </si>
  <si>
    <t xml:space="preserve">  TDS, g/L</t>
  </si>
  <si>
    <t>dQ</t>
  </si>
  <si>
    <t>N</t>
  </si>
  <si>
    <t>Ki</t>
  </si>
  <si>
    <t>Air</t>
  </si>
  <si>
    <t xml:space="preserve">    Temperature, °C</t>
  </si>
  <si>
    <t>Precip</t>
  </si>
  <si>
    <t>mm</t>
  </si>
  <si>
    <t>AQI</t>
  </si>
  <si>
    <t>%</t>
  </si>
  <si>
    <t>Humid.</t>
  </si>
  <si>
    <t>Wind</t>
  </si>
  <si>
    <t>m/s</t>
  </si>
  <si>
    <t>GW Level</t>
  </si>
  <si>
    <t>cm/day</t>
  </si>
  <si>
    <t>Flow,m3/s</t>
  </si>
  <si>
    <t>m/s/day</t>
  </si>
  <si>
    <t>Wind_T</t>
  </si>
  <si>
    <t>Wind_B</t>
  </si>
  <si>
    <t>Wind_I</t>
  </si>
  <si>
    <t>dW</t>
  </si>
  <si>
    <t>Nw</t>
  </si>
  <si>
    <t>Ntds</t>
  </si>
  <si>
    <t>dpH</t>
  </si>
  <si>
    <t>NpH</t>
  </si>
  <si>
    <t>Flow</t>
  </si>
  <si>
    <t>m3/s/day</t>
  </si>
  <si>
    <t>Nd</t>
  </si>
  <si>
    <t>dTurb</t>
  </si>
  <si>
    <t>Nturb</t>
  </si>
  <si>
    <t>Level</t>
  </si>
  <si>
    <t>Temperature</t>
  </si>
  <si>
    <t>°C/day</t>
  </si>
  <si>
    <t>TDS</t>
  </si>
  <si>
    <t>pH</t>
  </si>
  <si>
    <t>Turbidity</t>
  </si>
  <si>
    <t>Air temperature</t>
  </si>
  <si>
    <t>Precipitation</t>
  </si>
  <si>
    <t>mm/day</t>
  </si>
  <si>
    <t>dP</t>
  </si>
  <si>
    <t>Nr</t>
  </si>
  <si>
    <t>Humidity</t>
  </si>
  <si>
    <t>dH</t>
  </si>
  <si>
    <t>Humid_T</t>
  </si>
  <si>
    <t>Humid_B</t>
  </si>
  <si>
    <t>Humid_I</t>
  </si>
  <si>
    <t>Precip_T</t>
  </si>
  <si>
    <t>Precip_B</t>
  </si>
  <si>
    <t>Precip_I</t>
  </si>
  <si>
    <t>Temp_I</t>
  </si>
  <si>
    <t>Level_I</t>
  </si>
  <si>
    <t>Flow_T</t>
  </si>
  <si>
    <t>Flow_B</t>
  </si>
  <si>
    <t>Flow_I</t>
  </si>
  <si>
    <t>Air Quality Index (AQI)</t>
  </si>
  <si>
    <t>dAQI</t>
  </si>
  <si>
    <t>Nq</t>
  </si>
  <si>
    <t>AQI_T</t>
  </si>
  <si>
    <t>AQI_B</t>
  </si>
  <si>
    <t>AQI_I</t>
  </si>
  <si>
    <t>Base</t>
  </si>
  <si>
    <t>Level_S</t>
  </si>
  <si>
    <t>Temp_SW</t>
  </si>
  <si>
    <t>TDS_B, g/L</t>
  </si>
  <si>
    <t>TDS_T, g/L</t>
  </si>
  <si>
    <t>TDS_I, g/L</t>
  </si>
  <si>
    <t>TDS_S, g/L</t>
  </si>
  <si>
    <t>pH_S</t>
  </si>
  <si>
    <t>Turb_S</t>
  </si>
  <si>
    <t>Air_S, °C</t>
  </si>
  <si>
    <t>Prec_S, mm</t>
  </si>
  <si>
    <t>AQI_S</t>
  </si>
  <si>
    <t>Humid_S</t>
  </si>
  <si>
    <t>Wind_S</t>
  </si>
  <si>
    <t>Level_S,cm</t>
  </si>
  <si>
    <t>Temp_S,cm</t>
  </si>
  <si>
    <t>Average</t>
  </si>
  <si>
    <t>Air parameters</t>
  </si>
  <si>
    <t>Turbidity, NFU</t>
  </si>
  <si>
    <t>Wind, m/s</t>
  </si>
  <si>
    <t>Precipitation, mm</t>
  </si>
  <si>
    <t>Humidity, %</t>
  </si>
  <si>
    <t>Temperature, °C</t>
  </si>
  <si>
    <t>Flow, m3/s</t>
  </si>
  <si>
    <t>Level, cm</t>
  </si>
  <si>
    <t>TDS, g/L</t>
  </si>
  <si>
    <t>Amplitude</t>
  </si>
  <si>
    <t>TDS_L_T, kg</t>
  </si>
  <si>
    <t>TDS_L_B, kg</t>
  </si>
  <si>
    <t>TDS_L_I, kg</t>
  </si>
  <si>
    <t>TDS load, kg</t>
  </si>
  <si>
    <t>kg/day</t>
  </si>
  <si>
    <t>TDS loads</t>
  </si>
  <si>
    <t>Turb_L_I, kg</t>
  </si>
  <si>
    <t>Turb_L_T, g</t>
  </si>
  <si>
    <t>Turb_L_B, g</t>
  </si>
  <si>
    <t>g/day</t>
  </si>
  <si>
    <t>Velocity</t>
  </si>
  <si>
    <t>Cross-</t>
  </si>
  <si>
    <t>section</t>
  </si>
  <si>
    <t>m2</t>
  </si>
  <si>
    <t>Velocity_T</t>
  </si>
  <si>
    <t>Velocity_B</t>
  </si>
  <si>
    <t>Velocity_I</t>
  </si>
  <si>
    <t>dV</t>
  </si>
  <si>
    <t>Nv</t>
  </si>
  <si>
    <t>Cross-section</t>
  </si>
  <si>
    <t>Cross-section_T</t>
  </si>
  <si>
    <t>Cross-section_B</t>
  </si>
  <si>
    <t>Cross-section_I</t>
  </si>
  <si>
    <t>m2/day</t>
  </si>
  <si>
    <t>Kmax</t>
  </si>
  <si>
    <t>Daily</t>
  </si>
  <si>
    <t>Monthly</t>
  </si>
  <si>
    <t>Velocity_S</t>
  </si>
  <si>
    <t>Cross_T</t>
  </si>
  <si>
    <t>Cross_B</t>
  </si>
  <si>
    <t>Cross_I</t>
  </si>
  <si>
    <t>Cross_S</t>
  </si>
  <si>
    <t>Temp_S</t>
  </si>
  <si>
    <t>Velocity, m/c</t>
  </si>
  <si>
    <t>Cross-section, m2</t>
  </si>
  <si>
    <t>Groundwater variables</t>
  </si>
  <si>
    <t>Creek variables</t>
  </si>
  <si>
    <t>HEI</t>
  </si>
  <si>
    <t>PBD</t>
  </si>
  <si>
    <t>PID</t>
  </si>
  <si>
    <t>PSD</t>
  </si>
  <si>
    <t>dQb</t>
  </si>
  <si>
    <t>Nb</t>
  </si>
  <si>
    <t>dQi</t>
  </si>
  <si>
    <t>Ni</t>
  </si>
  <si>
    <t>dQmax</t>
  </si>
  <si>
    <t>Nmax</t>
  </si>
  <si>
    <t>Atmospheric variables</t>
  </si>
  <si>
    <t>Ranged averages</t>
  </si>
  <si>
    <t>Ranged ABS averages</t>
  </si>
  <si>
    <t>Absolute Averages</t>
  </si>
  <si>
    <t>Turbidity_load, g</t>
  </si>
  <si>
    <t>Variables</t>
  </si>
  <si>
    <t>Components</t>
  </si>
  <si>
    <t>Totals</t>
  </si>
  <si>
    <t>Average ABS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</si>
</sst>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1009]d\-mmm\-yy;@"/>
    <numFmt numFmtId="166" formatCode="0.0"/>
    <numFmt numFmtId="167" formatCode="[$-409]mmm\-yy;@"/>
    <numFmt numFmtId="168" formatCode="0.000"/>
    <numFmt numFmtId="169" formatCode="0.0000"/>
    <numFmt numFmtId="170" formatCode="mmm\-yyyy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57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0" fontId="0" fillId="6" borderId="0" xfId="0" applyFill="1" applyAlignment="1">
      <alignment/>
    </xf>
    <xf numFmtId="166" fontId="0" fillId="0" borderId="0" xfId="0" applyNumberFormat="1" applyAlignment="1">
      <alignment/>
    </xf>
    <xf numFmtId="0" fontId="0" fillId="3" borderId="0" xfId="0" applyNumberFormat="1" applyFill="1" applyAlignment="1">
      <alignment/>
    </xf>
    <xf numFmtId="0" fontId="0" fillId="7" borderId="0" xfId="0" applyFill="1" applyAlignment="1">
      <alignment/>
    </xf>
    <xf numFmtId="168" fontId="0" fillId="0" borderId="0" xfId="0" applyNumberFormat="1" applyFill="1" applyAlignment="1">
      <alignment/>
    </xf>
    <xf numFmtId="0" fontId="0" fillId="8" borderId="0" xfId="0" applyFill="1" applyAlignment="1">
      <alignment/>
    </xf>
    <xf numFmtId="169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8" borderId="0" xfId="0" applyNumberFormat="1" applyFill="1" applyAlignment="1">
      <alignment/>
    </xf>
    <xf numFmtId="0" fontId="3" fillId="8" borderId="0" xfId="0" applyFont="1" applyFill="1" applyAlignment="1">
      <alignment/>
    </xf>
    <xf numFmtId="1" fontId="0" fillId="8" borderId="0" xfId="0" applyNumberFormat="1" applyFill="1" applyAlignment="1">
      <alignment/>
    </xf>
    <xf numFmtId="2" fontId="0" fillId="9" borderId="0" xfId="0" applyNumberFormat="1" applyFill="1" applyAlignment="1">
      <alignment/>
    </xf>
    <xf numFmtId="0" fontId="0" fillId="9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0775"/>
          <c:w val="0.9267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Summaries!$K$3</c:f>
              <c:strCache>
                <c:ptCount val="1"/>
                <c:pt idx="0">
                  <c:v>Base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Summaries!$I$4:$I$25</c:f>
              <c:numCache/>
            </c:numRef>
          </c:xVal>
          <c:yVal>
            <c:numRef>
              <c:f>Summaries!$K$4:$K$25</c:f>
              <c:numCache/>
            </c:numRef>
          </c:yVal>
          <c:smooth val="0"/>
        </c:ser>
        <c:ser>
          <c:idx val="1"/>
          <c:order val="1"/>
          <c:tx>
            <c:strRef>
              <c:f>Summaries!$L$3</c:f>
              <c:strCache>
                <c:ptCount val="1"/>
                <c:pt idx="0">
                  <c:v>Inter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Summaries!$I$4:$I$25</c:f>
              <c:numCache/>
            </c:numRef>
          </c:xVal>
          <c:yVal>
            <c:numRef>
              <c:f>Summaries!$L$4:$L$25</c:f>
              <c:numCache/>
            </c:numRef>
          </c:yVal>
          <c:smooth val="0"/>
        </c:ser>
        <c:ser>
          <c:idx val="2"/>
          <c:order val="2"/>
          <c:tx>
            <c:strRef>
              <c:f>Summaries!$M$3</c:f>
              <c:strCache>
                <c:ptCount val="1"/>
                <c:pt idx="0">
                  <c:v>Storm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Summaries!$I$4:$I$25</c:f>
              <c:numCache/>
            </c:numRef>
          </c:xVal>
          <c:yVal>
            <c:numRef>
              <c:f>Summaries!$M$4:$M$25</c:f>
              <c:numCache/>
            </c:numRef>
          </c:yVal>
          <c:smooth val="0"/>
        </c:ser>
        <c:axId val="41315936"/>
        <c:axId val="36299105"/>
      </c:scatterChart>
      <c:valAx>
        <c:axId val="4131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Structural divider Ki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99105"/>
        <c:crosses val="autoZero"/>
        <c:crossBetween val="midCat"/>
        <c:dispUnits/>
      </c:valAx>
      <c:valAx>
        <c:axId val="3629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Structure, %/100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1315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9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Cross!$B$5</c:f>
              <c:strCache>
                <c:ptCount val="1"/>
                <c:pt idx="0">
                  <c:v>Cross-section_T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Cross!$B$6:$B$73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Cross!$C$5</c:f>
              <c:strCache>
                <c:ptCount val="1"/>
                <c:pt idx="0">
                  <c:v>Cross-section_B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Cross!$C$6:$C$73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Cross!$E$5</c:f>
              <c:strCache>
                <c:ptCount val="1"/>
                <c:pt idx="0">
                  <c:v>Cross-section_I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Cross!$E$6:$E$73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31495482"/>
        <c:axId val="15023883"/>
      </c:line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23883"/>
        <c:crosses val="autoZero"/>
        <c:auto val="1"/>
        <c:lblOffset val="100"/>
        <c:noMultiLvlLbl val="0"/>
      </c:catAx>
      <c:valAx>
        <c:axId val="15023883"/>
        <c:scaling>
          <c:orientation val="minMax"/>
          <c:min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95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Temp!$B$5</c:f>
              <c:strCache>
                <c:ptCount val="1"/>
                <c:pt idx="0">
                  <c:v>Temp_T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Temp!$C$5</c:f>
              <c:strCache>
                <c:ptCount val="1"/>
                <c:pt idx="0">
                  <c:v>Temp_B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Temp!$E$5</c:f>
              <c:strCache>
                <c:ptCount val="1"/>
                <c:pt idx="0">
                  <c:v>Temp_I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74981"/>
        <c:crosses val="autoZero"/>
        <c:auto val="1"/>
        <c:lblOffset val="100"/>
        <c:noMultiLvlLbl val="0"/>
      </c:catAx>
      <c:valAx>
        <c:axId val="8974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TDS_load!$B$5</c:f>
              <c:strCache>
                <c:ptCount val="1"/>
                <c:pt idx="0">
                  <c:v>TDS_L_T,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TDS_load!$A$6:$A$73</c:f>
              <c:str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strCache>
            </c:strRef>
          </c:cat>
          <c:val>
            <c:numRef>
              <c:f>TDS_load!$B$6:$B$73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TDS_load!$E$5</c:f>
              <c:strCache>
                <c:ptCount val="1"/>
                <c:pt idx="0">
                  <c:v>TDS_L_I, kg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TDS_load!$A$6:$A$73</c:f>
              <c:str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strCache>
            </c:strRef>
          </c:cat>
          <c:val>
            <c:numRef>
              <c:f>TDS_load!$E$6:$E$73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TDS_load!$C$5</c:f>
              <c:strCache>
                <c:ptCount val="1"/>
                <c:pt idx="0">
                  <c:v>TDS_L_B,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TDS_load!$A$6:$A$73</c:f>
              <c:str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strCache>
            </c:strRef>
          </c:cat>
          <c:val>
            <c:numRef>
              <c:f>TDS_load!$C$6:$C$73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13665966"/>
        <c:axId val="55884831"/>
      </c:lineChart>
      <c:catAx>
        <c:axId val="13665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84831"/>
        <c:crosses val="autoZero"/>
        <c:auto val="1"/>
        <c:lblOffset val="100"/>
        <c:noMultiLvlLbl val="0"/>
      </c:catAx>
      <c:valAx>
        <c:axId val="5588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65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TDS!$B$5</c:f>
              <c:strCache>
                <c:ptCount val="1"/>
                <c:pt idx="0">
                  <c:v>TDS_T, g/L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TDS!$B$6:$B$73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TDS!$C$5</c:f>
              <c:strCache>
                <c:ptCount val="1"/>
                <c:pt idx="0">
                  <c:v>TDS_B, g/L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TDS!$C$6:$C$73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TDS!$E$5</c:f>
              <c:strCache>
                <c:ptCount val="1"/>
                <c:pt idx="0">
                  <c:v>TDS_I, g/L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TDS!$E$6:$E$73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77433"/>
        <c:crosses val="autoZero"/>
        <c:auto val="1"/>
        <c:lblOffset val="100"/>
        <c:noMultiLvlLbl val="0"/>
      </c:catAx>
      <c:valAx>
        <c:axId val="30377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01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pH!$B$5</c:f>
              <c:strCache>
                <c:ptCount val="1"/>
                <c:pt idx="0">
                  <c:v>pH_T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pH!$B$6:$B$73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pH!$C$5</c:f>
              <c:strCache>
                <c:ptCount val="1"/>
                <c:pt idx="0">
                  <c:v>pH_B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pH!$C$6:$C$73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pH!$E$5</c:f>
              <c:strCache>
                <c:ptCount val="1"/>
                <c:pt idx="0">
                  <c:v>pH_I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pH!$E$6:$E$73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4961442"/>
        <c:axId val="44652979"/>
      </c:line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52979"/>
        <c:crosses val="autoZero"/>
        <c:auto val="1"/>
        <c:lblOffset val="100"/>
        <c:noMultiLvlLbl val="0"/>
      </c:catAx>
      <c:valAx>
        <c:axId val="44652979"/>
        <c:scaling>
          <c:orientation val="minMax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1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Turb_load!$B$5</c:f>
              <c:strCache>
                <c:ptCount val="1"/>
                <c:pt idx="0">
                  <c:v>Turb_L_T, 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Turb_load!$B$6:$B$73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Turb_load!$C$5</c:f>
              <c:strCache>
                <c:ptCount val="1"/>
                <c:pt idx="0">
                  <c:v>Turb_L_B, 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Turb_load!$C$6:$C$73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Turb_load!$E$5</c:f>
              <c:strCache>
                <c:ptCount val="1"/>
                <c:pt idx="0">
                  <c:v>Turb_L_I, kg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Turb_load!$E$6:$E$73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66332492"/>
        <c:axId val="60121517"/>
      </c:lineChart>
      <c:catAx>
        <c:axId val="663324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121517"/>
        <c:crosses val="autoZero"/>
        <c:auto val="1"/>
        <c:lblOffset val="100"/>
        <c:tickLblSkip val="10"/>
        <c:tickMarkSkip val="10"/>
        <c:noMultiLvlLbl val="0"/>
      </c:catAx>
      <c:valAx>
        <c:axId val="60121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32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Turb!$B$5</c:f>
              <c:strCache>
                <c:ptCount val="1"/>
                <c:pt idx="0">
                  <c:v>Turb_T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Turb!$B$6:$B$73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Turb!$C$5</c:f>
              <c:strCache>
                <c:ptCount val="1"/>
                <c:pt idx="0">
                  <c:v>Turb_B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Turb!$C$6:$C$73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Turb!$E$5</c:f>
              <c:strCache>
                <c:ptCount val="1"/>
                <c:pt idx="0">
                  <c:v>Turb_I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Turb!$E$6:$E$73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4222742"/>
        <c:axId val="38004679"/>
      </c:lineChart>
      <c:catAx>
        <c:axId val="422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4679"/>
        <c:crosses val="autoZero"/>
        <c:auto val="1"/>
        <c:lblOffset val="100"/>
        <c:noMultiLvlLbl val="0"/>
      </c:catAx>
      <c:valAx>
        <c:axId val="38004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2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Air_Temp!$B$5</c:f>
              <c:strCache>
                <c:ptCount val="1"/>
                <c:pt idx="0">
                  <c:v>Temp_T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Air_Temp!$B$6:$B$73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Air_Temp!$C$5</c:f>
              <c:strCache>
                <c:ptCount val="1"/>
                <c:pt idx="0">
                  <c:v>Temp_B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Air_Temp!$C$6:$C$73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Air_Temp!$E$5</c:f>
              <c:strCache>
                <c:ptCount val="1"/>
                <c:pt idx="0">
                  <c:v>Temp_I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Air_Temp!$E$6:$E$73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6497792"/>
        <c:axId val="58480129"/>
      </c:line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auto val="1"/>
        <c:lblOffset val="100"/>
        <c:noMultiLvlLbl val="0"/>
      </c:catAx>
      <c:valAx>
        <c:axId val="58480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Precip!$B$5</c:f>
              <c:strCache>
                <c:ptCount val="1"/>
                <c:pt idx="0">
                  <c:v>Precip_T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Precip!$B$6:$B$73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Precip!$C$5</c:f>
              <c:strCache>
                <c:ptCount val="1"/>
                <c:pt idx="0">
                  <c:v>Precip_B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Precip!$C$6:$C$73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Precip!$E$5</c:f>
              <c:strCache>
                <c:ptCount val="1"/>
                <c:pt idx="0">
                  <c:v>Precip_I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Precip!$E$6:$E$73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56559114"/>
        <c:axId val="39269979"/>
      </c:line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auto val="1"/>
        <c:lblOffset val="100"/>
        <c:noMultiLvlLbl val="0"/>
      </c:catAx>
      <c:valAx>
        <c:axId val="3926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9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AQI!$B$5</c:f>
              <c:strCache>
                <c:ptCount val="1"/>
                <c:pt idx="0">
                  <c:v>AQI_T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AQI!$B$6:$B$73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AQI!$C$5</c:f>
              <c:strCache>
                <c:ptCount val="1"/>
                <c:pt idx="0">
                  <c:v>AQI_B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AQI!$C$6:$C$73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AQI!$E$5</c:f>
              <c:strCache>
                <c:ptCount val="1"/>
                <c:pt idx="0">
                  <c:v>AQI_I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AQI!$E$6:$E$73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17885492"/>
        <c:axId val="26751701"/>
      </c:line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51701"/>
        <c:crosses val="autoZero"/>
        <c:auto val="1"/>
        <c:lblOffset val="100"/>
        <c:noMultiLvlLbl val="0"/>
      </c:catAx>
      <c:valAx>
        <c:axId val="26751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GW_level!$B$6:$B$73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GW_level!$C$6:$C$73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GW_level!$E$6:$E$73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58256490"/>
        <c:axId val="54546363"/>
      </c:line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6363"/>
        <c:crosses val="autoZero"/>
        <c:auto val="1"/>
        <c:lblOffset val="100"/>
        <c:noMultiLvlLbl val="0"/>
      </c:catAx>
      <c:valAx>
        <c:axId val="54546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56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Humid!$B$5</c:f>
              <c:strCache>
                <c:ptCount val="1"/>
                <c:pt idx="0">
                  <c:v>Humid_T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Humid!$B$6:$B$73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Humid!$C$5</c:f>
              <c:strCache>
                <c:ptCount val="1"/>
                <c:pt idx="0">
                  <c:v>Humid_B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Humid!$C$6:$C$73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Humid!$E$5</c:f>
              <c:strCache>
                <c:ptCount val="1"/>
                <c:pt idx="0">
                  <c:v>Humid_I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Humid!$E$6:$E$73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39438718"/>
        <c:axId val="19404143"/>
      </c:line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auto val="1"/>
        <c:lblOffset val="100"/>
        <c:noMultiLvlLbl val="0"/>
      </c:catAx>
      <c:valAx>
        <c:axId val="19404143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8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Wind!$B$5</c:f>
              <c:strCache>
                <c:ptCount val="1"/>
                <c:pt idx="0">
                  <c:v>Wind_T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Wind!$B$6:$B$73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Wind!$C$5</c:f>
              <c:strCache>
                <c:ptCount val="1"/>
                <c:pt idx="0">
                  <c:v>Wind_B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Wind!$C$6:$C$73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Wind!$E$5</c:f>
              <c:strCache>
                <c:ptCount val="1"/>
                <c:pt idx="0">
                  <c:v>Wind_I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Wind!$E$6:$E$73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40419560"/>
        <c:axId val="28231721"/>
      </c:line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1721"/>
        <c:crosses val="autoZero"/>
        <c:auto val="1"/>
        <c:lblOffset val="100"/>
        <c:noMultiLvlLbl val="0"/>
      </c:catAx>
      <c:valAx>
        <c:axId val="28231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19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GW_temp!$B$15:$B$69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GW_temp!$C$15:$C$69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GW_temp!$E$15:$E$69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axId val="21155220"/>
        <c:axId val="56179253"/>
      </c:line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79253"/>
        <c:crosses val="autoZero"/>
        <c:auto val="1"/>
        <c:lblOffset val="100"/>
        <c:noMultiLvlLbl val="0"/>
      </c:catAx>
      <c:valAx>
        <c:axId val="56179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5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GW_TDS!$B$5</c:f>
              <c:strCache>
                <c:ptCount val="1"/>
                <c:pt idx="0">
                  <c:v>TDS_T, g/L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GW_TDS!$B$6:$B$69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GW_TDS!$C$5</c:f>
              <c:strCache>
                <c:ptCount val="1"/>
                <c:pt idx="0">
                  <c:v>TDS_B, g/L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GW_TDS!$C$6:$C$69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GW_TDS!$E$5</c:f>
              <c:strCache>
                <c:ptCount val="1"/>
                <c:pt idx="0">
                  <c:v>TDS_T, g/L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GW_TDS!$E$6:$E$69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axId val="35851230"/>
        <c:axId val="54225615"/>
      </c:line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25615"/>
        <c:crosses val="autoZero"/>
        <c:auto val="1"/>
        <c:lblOffset val="100"/>
        <c:noMultiLvlLbl val="0"/>
      </c:catAx>
      <c:valAx>
        <c:axId val="54225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51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GW_pH!$B$5</c:f>
              <c:strCache>
                <c:ptCount val="1"/>
                <c:pt idx="0">
                  <c:v>pH_T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GW_pH!$B$6:$B$69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GW_pH!$C$5</c:f>
              <c:strCache>
                <c:ptCount val="1"/>
                <c:pt idx="0">
                  <c:v>pH_B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GW_pH!$C$6:$C$69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GW_pH!$E$5</c:f>
              <c:strCache>
                <c:ptCount val="1"/>
                <c:pt idx="0">
                  <c:v>pH_I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GW_pH!$E$6:$E$69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axId val="18268488"/>
        <c:axId val="30198665"/>
      </c:line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8665"/>
        <c:crosses val="autoZero"/>
        <c:auto val="1"/>
        <c:lblOffset val="100"/>
        <c:noMultiLvlLbl val="0"/>
      </c:catAx>
      <c:valAx>
        <c:axId val="30198665"/>
        <c:scaling>
          <c:orientation val="minMax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68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GW_Turb!$B$5</c:f>
              <c:strCache>
                <c:ptCount val="1"/>
                <c:pt idx="0">
                  <c:v>Turb_T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GW_Turb!$B$6:$B$57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GW_Turb!$C$5</c:f>
              <c:strCache>
                <c:ptCount val="1"/>
                <c:pt idx="0">
                  <c:v>Turb_B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GW_Turb!$C$6:$C$57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GW_Turb!$E$5</c:f>
              <c:strCache>
                <c:ptCount val="1"/>
                <c:pt idx="0">
                  <c:v>Turb_I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GW_Turb!$E$6:$E$57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352530"/>
        <c:axId val="30172771"/>
      </c:lineChart>
      <c:cat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72771"/>
        <c:crosses val="autoZero"/>
        <c:auto val="1"/>
        <c:lblOffset val="100"/>
        <c:noMultiLvlLbl val="0"/>
      </c:catAx>
      <c:valAx>
        <c:axId val="30172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2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Flow!$B$5</c:f>
              <c:strCache>
                <c:ptCount val="1"/>
                <c:pt idx="0">
                  <c:v>Flow_T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Flow!$B$6:$B$73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Flow!$C$5</c:f>
              <c:strCache>
                <c:ptCount val="1"/>
                <c:pt idx="0">
                  <c:v>Flow_B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Flow!$C$6:$C$73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Flow!$E$5</c:f>
              <c:strCache>
                <c:ptCount val="1"/>
                <c:pt idx="0">
                  <c:v>Flow_I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Flow!$E$6:$E$73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3119484"/>
        <c:axId val="28075357"/>
      </c:lineChart>
      <c:catAx>
        <c:axId val="31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75357"/>
        <c:crosses val="autoZero"/>
        <c:auto val="1"/>
        <c:lblOffset val="100"/>
        <c:noMultiLvlLbl val="0"/>
      </c:catAx>
      <c:valAx>
        <c:axId val="28075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9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Level!$B$5</c:f>
              <c:strCache>
                <c:ptCount val="1"/>
                <c:pt idx="0">
                  <c:v>Level_T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Level!$B$6:$B$73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Level!$C$5</c:f>
              <c:strCache>
                <c:ptCount val="1"/>
                <c:pt idx="0">
                  <c:v>Level_B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Level!$C$6:$C$73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Level!$E$5</c:f>
              <c:strCache>
                <c:ptCount val="1"/>
                <c:pt idx="0">
                  <c:v>Level_I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Level!$E$6:$E$73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51351622"/>
        <c:axId val="59511415"/>
      </c:line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11415"/>
        <c:crosses val="autoZero"/>
        <c:auto val="1"/>
        <c:lblOffset val="100"/>
        <c:noMultiLvlLbl val="0"/>
      </c:catAx>
      <c:valAx>
        <c:axId val="59511415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51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Velo!$B$6:$B$73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Velo!$E$6:$E$73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Velo!$C$6:$C$73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axId val="65840688"/>
        <c:axId val="55695281"/>
      </c:line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95281"/>
        <c:crosses val="autoZero"/>
        <c:auto val="1"/>
        <c:lblOffset val="100"/>
        <c:noMultiLvlLbl val="0"/>
      </c:catAx>
      <c:valAx>
        <c:axId val="55695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0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9525</xdr:rowOff>
    </xdr:from>
    <xdr:to>
      <xdr:col>12</xdr:col>
      <xdr:colOff>180975</xdr:colOff>
      <xdr:row>49</xdr:row>
      <xdr:rowOff>152400</xdr:rowOff>
    </xdr:to>
    <xdr:graphicFrame>
      <xdr:nvGraphicFramePr>
        <xdr:cNvPr id="1" name="Chart 4"/>
        <xdr:cNvGraphicFramePr/>
      </xdr:nvGraphicFramePr>
      <xdr:xfrm>
        <a:off x="28575" y="4381500"/>
        <a:ext cx="6457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123825</xdr:rowOff>
    </xdr:from>
    <xdr:to>
      <xdr:col>17</xdr:col>
      <xdr:colOff>304800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943225" y="20669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17</xdr:row>
      <xdr:rowOff>38100</xdr:rowOff>
    </xdr:from>
    <xdr:to>
      <xdr:col>18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3838575" y="27908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12</xdr:row>
      <xdr:rowOff>114300</xdr:rowOff>
    </xdr:from>
    <xdr:to>
      <xdr:col>18</xdr:col>
      <xdr:colOff>200025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3448050" y="2057400"/>
        <a:ext cx="5886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15</xdr:row>
      <xdr:rowOff>66675</xdr:rowOff>
    </xdr:from>
    <xdr:to>
      <xdr:col>18</xdr:col>
      <xdr:colOff>238125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486150" y="249555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123825</xdr:rowOff>
    </xdr:from>
    <xdr:to>
      <xdr:col>17</xdr:col>
      <xdr:colOff>304800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943225" y="20669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10</xdr:row>
      <xdr:rowOff>85725</xdr:rowOff>
    </xdr:from>
    <xdr:to>
      <xdr:col>17</xdr:col>
      <xdr:colOff>352425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2990850" y="1704975"/>
        <a:ext cx="5886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123825</xdr:rowOff>
    </xdr:from>
    <xdr:to>
      <xdr:col>17</xdr:col>
      <xdr:colOff>304800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943225" y="20669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123825</xdr:rowOff>
    </xdr:from>
    <xdr:to>
      <xdr:col>17</xdr:col>
      <xdr:colOff>304800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943225" y="20669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18</xdr:row>
      <xdr:rowOff>28575</xdr:rowOff>
    </xdr:from>
    <xdr:to>
      <xdr:col>18</xdr:col>
      <xdr:colOff>123825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3371850" y="29432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18</xdr:row>
      <xdr:rowOff>104775</xdr:rowOff>
    </xdr:from>
    <xdr:to>
      <xdr:col>18</xdr:col>
      <xdr:colOff>38100</xdr:colOff>
      <xdr:row>36</xdr:row>
      <xdr:rowOff>38100</xdr:rowOff>
    </xdr:to>
    <xdr:graphicFrame>
      <xdr:nvGraphicFramePr>
        <xdr:cNvPr id="1" name="Chart 2"/>
        <xdr:cNvGraphicFramePr/>
      </xdr:nvGraphicFramePr>
      <xdr:xfrm>
        <a:off x="3286125" y="30194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19</xdr:row>
      <xdr:rowOff>85725</xdr:rowOff>
    </xdr:from>
    <xdr:to>
      <xdr:col>18</xdr:col>
      <xdr:colOff>66675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3314700" y="316230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8</xdr:row>
      <xdr:rowOff>133350</xdr:rowOff>
    </xdr:from>
    <xdr:to>
      <xdr:col>17</xdr:col>
      <xdr:colOff>400050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3038475" y="142875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123825</xdr:rowOff>
    </xdr:from>
    <xdr:to>
      <xdr:col>17</xdr:col>
      <xdr:colOff>304800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943225" y="20669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20</xdr:row>
      <xdr:rowOff>38100</xdr:rowOff>
    </xdr:from>
    <xdr:to>
      <xdr:col>17</xdr:col>
      <xdr:colOff>419100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3057525" y="327660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123825</xdr:rowOff>
    </xdr:from>
    <xdr:to>
      <xdr:col>17</xdr:col>
      <xdr:colOff>304800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943225" y="20669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152400</xdr:rowOff>
    </xdr:from>
    <xdr:to>
      <xdr:col>18</xdr:col>
      <xdr:colOff>85725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3333750" y="322897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47625</xdr:rowOff>
    </xdr:from>
    <xdr:to>
      <xdr:col>19</xdr:col>
      <xdr:colOff>438150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4295775" y="215265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14</xdr:row>
      <xdr:rowOff>47625</xdr:rowOff>
    </xdr:from>
    <xdr:to>
      <xdr:col>18</xdr:col>
      <xdr:colOff>523875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3771900" y="231457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123825</xdr:rowOff>
    </xdr:from>
    <xdr:to>
      <xdr:col>17</xdr:col>
      <xdr:colOff>304800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943225" y="20669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12</xdr:row>
      <xdr:rowOff>38100</xdr:rowOff>
    </xdr:from>
    <xdr:to>
      <xdr:col>19</xdr:col>
      <xdr:colOff>38100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3895725" y="198120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74"/>
  <sheetViews>
    <sheetView tabSelected="1" workbookViewId="0" topLeftCell="J1">
      <selection activeCell="V54" sqref="V54:Y56"/>
    </sheetView>
  </sheetViews>
  <sheetFormatPr defaultColWidth="9.140625" defaultRowHeight="12.75"/>
  <cols>
    <col min="1" max="1" width="20.7109375" style="0" customWidth="1"/>
    <col min="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8" max="28" width="6.7109375" style="0" customWidth="1"/>
  </cols>
  <sheetData>
    <row r="1" spans="22:26" ht="12.75">
      <c r="V1" s="3" t="s">
        <v>192</v>
      </c>
      <c r="Z1" s="3" t="s">
        <v>193</v>
      </c>
    </row>
    <row r="2" spans="10:29" ht="12.75">
      <c r="J2" s="3" t="s">
        <v>138</v>
      </c>
      <c r="K2" s="3"/>
      <c r="L2" s="3"/>
      <c r="M2" s="3"/>
      <c r="N2" s="3"/>
      <c r="O2" s="3"/>
      <c r="P2" s="3"/>
      <c r="Q2" s="3"/>
      <c r="R2" s="3" t="s">
        <v>128</v>
      </c>
      <c r="S2" s="3"/>
      <c r="T2" s="3"/>
      <c r="U2" s="3"/>
      <c r="V2" s="17" t="str">
        <f>Correl!BU75</f>
        <v>Ranged averages</v>
      </c>
      <c r="W2" s="17"/>
      <c r="X2" s="17" t="str">
        <f>Correl!BW75</f>
        <v>Ranged ABS averages</v>
      </c>
      <c r="Y2" s="17"/>
      <c r="Z2" s="18" t="str">
        <f>Correl!U182</f>
        <v>Ranged averages</v>
      </c>
      <c r="AA2">
        <f>Correl!V182</f>
        <v>0</v>
      </c>
      <c r="AB2" s="18" t="str">
        <f>Correl!W182</f>
        <v>Ranged ABS averages</v>
      </c>
      <c r="AC2">
        <f>Correl!X182</f>
        <v>0</v>
      </c>
    </row>
    <row r="3" spans="1:29" ht="12.75">
      <c r="A3" s="3" t="s">
        <v>191</v>
      </c>
      <c r="B3" s="3" t="s">
        <v>180</v>
      </c>
      <c r="C3" s="3" t="s">
        <v>181</v>
      </c>
      <c r="D3" s="3" t="s">
        <v>163</v>
      </c>
      <c r="E3" s="3" t="s">
        <v>184</v>
      </c>
      <c r="F3" s="3" t="s">
        <v>185</v>
      </c>
      <c r="G3" s="3" t="s">
        <v>182</v>
      </c>
      <c r="H3" s="3" t="s">
        <v>183</v>
      </c>
      <c r="I3" s="3" t="s">
        <v>55</v>
      </c>
      <c r="J3" s="3" t="s">
        <v>165</v>
      </c>
      <c r="K3" s="3" t="s">
        <v>112</v>
      </c>
      <c r="L3" s="3" t="s">
        <v>5</v>
      </c>
      <c r="M3" s="3" t="s">
        <v>6</v>
      </c>
      <c r="N3" s="3" t="s">
        <v>176</v>
      </c>
      <c r="O3" s="3" t="s">
        <v>177</v>
      </c>
      <c r="P3" s="3" t="s">
        <v>178</v>
      </c>
      <c r="Q3" s="3" t="s">
        <v>179</v>
      </c>
      <c r="R3" s="3" t="s">
        <v>164</v>
      </c>
      <c r="S3" s="3" t="s">
        <v>112</v>
      </c>
      <c r="T3" s="3" t="s">
        <v>5</v>
      </c>
      <c r="U3" s="3" t="s">
        <v>6</v>
      </c>
      <c r="V3" s="14">
        <f>Correl!BU76</f>
        <v>0.11599312098489675</v>
      </c>
      <c r="W3" s="23" t="str">
        <f>Correl!BV76</f>
        <v>Cross_S</v>
      </c>
      <c r="X3" s="14">
        <f>Correl!BW76</f>
        <v>0.34277418256714215</v>
      </c>
      <c r="Y3" s="23" t="str">
        <f>Correl!BX76</f>
        <v>pH_B</v>
      </c>
      <c r="Z3" s="14">
        <f>Correl!U183</f>
        <v>0.22948672977698742</v>
      </c>
      <c r="AA3" s="23" t="str">
        <f>Correl!V183</f>
        <v>Velocity_T</v>
      </c>
      <c r="AB3" s="14">
        <f>Correl!W183</f>
        <v>0.5014788936330721</v>
      </c>
      <c r="AC3" s="20" t="str">
        <f>Correl!X183</f>
        <v>TDS_T, g/L</v>
      </c>
    </row>
    <row r="4" spans="1:29" ht="12.75">
      <c r="A4" s="17" t="s">
        <v>134</v>
      </c>
      <c r="B4">
        <f>Air_Temp!C$3</f>
        <v>1.01</v>
      </c>
      <c r="C4">
        <f>Air_Temp!D$3</f>
        <v>8</v>
      </c>
      <c r="D4">
        <f>Air_Temp!G$3</f>
        <v>1.4</v>
      </c>
      <c r="E4" s="4">
        <f>Air_Temp!G$4</f>
        <v>4.090721421695991</v>
      </c>
      <c r="F4" s="15">
        <f>Air_Temp!H$4</f>
        <v>1</v>
      </c>
      <c r="G4" s="4">
        <f>Air_Temp!E$4</f>
        <v>1.21617875504373</v>
      </c>
      <c r="H4">
        <f>Air_Temp!F$4</f>
        <v>7</v>
      </c>
      <c r="I4">
        <f>Air_Temp!E$3</f>
        <v>-0.35</v>
      </c>
      <c r="J4" s="4">
        <f>Air_Temp!I19</f>
        <v>13.349999999999998</v>
      </c>
      <c r="K4" s="14">
        <f>Air_Temp!M2</f>
        <v>0.8734082397003747</v>
      </c>
      <c r="L4" s="4">
        <f>Air_Temp!M3</f>
        <v>0.01423220973782768</v>
      </c>
      <c r="M4" s="4">
        <f>Air_Temp!M4</f>
        <v>0.11235955056179778</v>
      </c>
      <c r="N4" s="4">
        <f>(M4-L4)/(K$4-L$4)*(I4-I$4)</f>
        <v>0</v>
      </c>
      <c r="O4" s="4">
        <f>B4*C4*N4</f>
        <v>0</v>
      </c>
      <c r="P4" s="4">
        <f>G4*H4*N4</f>
        <v>0</v>
      </c>
      <c r="Q4" s="4">
        <f>E4*F4*N4</f>
        <v>0</v>
      </c>
      <c r="R4" s="21">
        <f>Air_Temp!B$75</f>
        <v>16.9280303030303</v>
      </c>
      <c r="S4" s="14">
        <f>Air_Temp!C$75</f>
        <v>0.9104587155963306</v>
      </c>
      <c r="T4" s="14">
        <f>Air_Temp!E$75</f>
        <v>0.02017998474283763</v>
      </c>
      <c r="U4" s="14">
        <f aca="true" t="shared" si="0" ref="U4:U23">1-S4-T4</f>
        <v>0.06936129966083174</v>
      </c>
      <c r="V4" s="14">
        <f>Correl!BU77</f>
        <v>0.11370678082507432</v>
      </c>
      <c r="W4" s="23" t="str">
        <f>Correl!BV77</f>
        <v>Level_S</v>
      </c>
      <c r="X4" s="14">
        <f>Correl!BW77</f>
        <v>0.3423581668027739</v>
      </c>
      <c r="Y4" s="20" t="str">
        <f>Correl!BX77</f>
        <v>TDS_B, g/L</v>
      </c>
      <c r="Z4" s="14">
        <f>Correl!U184</f>
        <v>0.22411124261796242</v>
      </c>
      <c r="AA4" s="23" t="str">
        <f>Correl!V184</f>
        <v>Turb_T</v>
      </c>
      <c r="AB4" s="14">
        <f>Correl!W184</f>
        <v>0.4992914465253423</v>
      </c>
      <c r="AC4" s="20" t="str">
        <f>Correl!X184</f>
        <v>Level_T, cm</v>
      </c>
    </row>
    <row r="5" spans="1:29" ht="12.75">
      <c r="A5" s="17" t="s">
        <v>131</v>
      </c>
      <c r="B5">
        <f>Wind!C$3</f>
        <v>0.29</v>
      </c>
      <c r="C5">
        <f>Wind!D$3</f>
        <v>15</v>
      </c>
      <c r="D5">
        <f>Wind!G$3</f>
        <v>2.7</v>
      </c>
      <c r="E5" s="4">
        <f>Wind!G$4</f>
        <v>2.892114770718225</v>
      </c>
      <c r="F5" s="15">
        <f>Wind!H$4</f>
        <v>1</v>
      </c>
      <c r="G5" s="4">
        <f>Wind!E$4</f>
        <v>0.7230286926795565</v>
      </c>
      <c r="H5">
        <f>Wind!F$4</f>
        <v>11</v>
      </c>
      <c r="I5">
        <f>Wind!E$3</f>
        <v>0.7</v>
      </c>
      <c r="J5" s="4">
        <f>Wind!I19</f>
        <v>4.4</v>
      </c>
      <c r="K5" s="14">
        <f>Wind!M2</f>
        <v>0.46704545454545454</v>
      </c>
      <c r="L5" s="4">
        <f>Wind!M3</f>
        <v>0.22613636363636355</v>
      </c>
      <c r="M5" s="4">
        <f>Wind!M4</f>
        <v>0.30681818181818193</v>
      </c>
      <c r="N5" s="4">
        <f aca="true" t="shared" si="1" ref="N5:N25">(M5-L5)/(K$4-L$4)*(I5-I$4)</f>
        <v>0.09860134144408358</v>
      </c>
      <c r="O5" s="4">
        <f aca="true" t="shared" si="2" ref="O5:O23">B5*C5*N5</f>
        <v>0.4289158352817636</v>
      </c>
      <c r="P5" s="4">
        <f aca="true" t="shared" si="3" ref="P5:P23">G5*H5*N5</f>
        <v>0.7842075890084297</v>
      </c>
      <c r="Q5" s="4">
        <f aca="true" t="shared" si="4" ref="Q5:Q23">E5*F5*N5</f>
        <v>0.2851663960030652</v>
      </c>
      <c r="R5" s="4">
        <f>Wind!B$75</f>
        <v>3.7575757575757582</v>
      </c>
      <c r="S5" s="14">
        <f>Wind!C$75</f>
        <v>0.7878629032258064</v>
      </c>
      <c r="T5" s="14">
        <f>Wind!E$75</f>
        <v>0.10474932293430292</v>
      </c>
      <c r="U5" s="14">
        <f t="shared" si="0"/>
        <v>0.10738777383989065</v>
      </c>
      <c r="V5" s="14">
        <f>Correl!BU78</f>
        <v>0.10846199341291575</v>
      </c>
      <c r="W5" s="23" t="str">
        <f>Correl!BV78</f>
        <v>Velocity_S</v>
      </c>
      <c r="X5" s="14">
        <f>Correl!BW78</f>
        <v>0.3270075780921002</v>
      </c>
      <c r="Y5" s="20" t="str">
        <f>Correl!BX78</f>
        <v>Temp_B, cm</v>
      </c>
      <c r="Z5" s="14">
        <f>Correl!U185</f>
        <v>0.2065671231427093</v>
      </c>
      <c r="AA5" s="23" t="str">
        <f>Correl!V185</f>
        <v>Cross_T</v>
      </c>
      <c r="AB5" s="14">
        <f>Correl!W185</f>
        <v>0.4830813707511674</v>
      </c>
      <c r="AC5" s="17" t="str">
        <f>Correl!X185</f>
        <v>Air_T, °C</v>
      </c>
    </row>
    <row r="6" spans="1:29" ht="12.75">
      <c r="A6" s="17" t="s">
        <v>132</v>
      </c>
      <c r="B6">
        <f>Precip!C$3</f>
        <v>0.03</v>
      </c>
      <c r="C6">
        <f>Precip!D$3</f>
        <v>14</v>
      </c>
      <c r="D6">
        <f>Precip!G$3</f>
        <v>5.8</v>
      </c>
      <c r="E6" s="4">
        <f>Precip!G$4</f>
        <v>2.56526223050899</v>
      </c>
      <c r="F6" s="15">
        <f>Precip!H$4</f>
        <v>1</v>
      </c>
      <c r="G6" s="4">
        <f>Precip!E$4</f>
        <v>0.42311047579544153</v>
      </c>
      <c r="H6">
        <f>Precip!F$4</f>
        <v>8</v>
      </c>
      <c r="I6" s="12">
        <f>Precip!E$3</f>
        <v>3.2</v>
      </c>
      <c r="J6" s="4">
        <f>Precip!I19</f>
        <v>10.8</v>
      </c>
      <c r="K6" s="14">
        <f>Precip!M2</f>
        <v>0.01435185185185185</v>
      </c>
      <c r="L6" s="4">
        <f>Precip!M3</f>
        <v>0.09053483236005591</v>
      </c>
      <c r="M6" s="4">
        <f>Precip!M4</f>
        <v>0.8951133157880921</v>
      </c>
      <c r="N6" s="4">
        <f t="shared" si="1"/>
        <v>3.324410268165928</v>
      </c>
      <c r="O6" s="4">
        <f t="shared" si="2"/>
        <v>1.3962523126296897</v>
      </c>
      <c r="P6" s="4">
        <f t="shared" si="3"/>
        <v>11.252742482423498</v>
      </c>
      <c r="Q6" s="4">
        <f t="shared" si="4"/>
        <v>8.527984099642318</v>
      </c>
      <c r="R6" s="4">
        <f>Precip!B$75</f>
        <v>0.8181818181818183</v>
      </c>
      <c r="S6" s="14">
        <f>Precip!C$75</f>
        <v>0.0375925925925926</v>
      </c>
      <c r="T6" s="14">
        <f>Precip!E$75</f>
        <v>0.18777347430976044</v>
      </c>
      <c r="U6" s="14">
        <f t="shared" si="0"/>
        <v>0.7746339330976469</v>
      </c>
      <c r="V6" s="14">
        <f>Correl!BU79</f>
        <v>0.10792219787243895</v>
      </c>
      <c r="W6" s="23" t="str">
        <f>Correl!BV79</f>
        <v>Turb_S</v>
      </c>
      <c r="X6" s="14">
        <f>Correl!BW79</f>
        <v>0.3237831918463043</v>
      </c>
      <c r="Y6" s="20" t="str">
        <f>Correl!BX79</f>
        <v>pH_B</v>
      </c>
      <c r="Z6" s="14">
        <f>Correl!U186</f>
        <v>0.19958589043513092</v>
      </c>
      <c r="AA6" s="23" t="str">
        <f>Correl!V186</f>
        <v>Level_T</v>
      </c>
      <c r="AB6" s="14">
        <f>Correl!W186</f>
        <v>0.470818607468358</v>
      </c>
      <c r="AC6" s="20" t="str">
        <f>Correl!X186</f>
        <v>Temp_T, cm</v>
      </c>
    </row>
    <row r="7" spans="1:29" ht="12.75">
      <c r="A7" s="17" t="s">
        <v>133</v>
      </c>
      <c r="B7">
        <f>Humid!C$3</f>
        <v>3.3</v>
      </c>
      <c r="C7">
        <f>Humid!D$3</f>
        <v>13</v>
      </c>
      <c r="D7">
        <f>Humid!G$3</f>
        <v>2.4</v>
      </c>
      <c r="E7" s="4">
        <f>Humid!G$4</f>
        <v>26.731446914053006</v>
      </c>
      <c r="F7" s="15">
        <f>Humid!H$4</f>
        <v>1</v>
      </c>
      <c r="G7" s="4">
        <f>Humid!E$4</f>
        <v>4.994935416799611</v>
      </c>
      <c r="H7">
        <f>Humid!F$4</f>
        <v>12</v>
      </c>
      <c r="I7">
        <f>Humid!E$3</f>
        <v>-0.02</v>
      </c>
      <c r="J7" s="4">
        <f>Humid!I19</f>
        <v>44.5</v>
      </c>
      <c r="K7" s="14">
        <f>Humid!M2</f>
        <v>0.7561797752808989</v>
      </c>
      <c r="L7" s="4">
        <f>Humid!M3</f>
        <v>0.03022326779324961</v>
      </c>
      <c r="M7" s="4">
        <f>Humid!M4</f>
        <v>0.21359695692585154</v>
      </c>
      <c r="N7" s="4">
        <f t="shared" si="1"/>
        <v>0.07043180361583937</v>
      </c>
      <c r="O7" s="4">
        <f t="shared" si="2"/>
        <v>3.0215243751195087</v>
      </c>
      <c r="P7" s="4">
        <f t="shared" si="3"/>
        <v>4.221627724197972</v>
      </c>
      <c r="Q7" s="4">
        <f t="shared" si="4"/>
        <v>1.8827440194178167</v>
      </c>
      <c r="R7" s="21">
        <f>Humid!B$75</f>
        <v>73.12121212121212</v>
      </c>
      <c r="S7" s="14">
        <f>Humid!C$75</f>
        <v>0.898342312474099</v>
      </c>
      <c r="T7" s="14">
        <f>Humid!E$75</f>
        <v>0.02595433243729216</v>
      </c>
      <c r="U7" s="14">
        <f t="shared" si="0"/>
        <v>0.07570335508860883</v>
      </c>
      <c r="V7" s="14">
        <f>Correl!BU80</f>
        <v>0.09935011401834917</v>
      </c>
      <c r="W7" s="17" t="str">
        <f>Correl!BV80</f>
        <v>Prec_B, mm</v>
      </c>
      <c r="X7" s="14">
        <f>Correl!BW80</f>
        <v>0.3230944290451184</v>
      </c>
      <c r="Y7" s="20" t="str">
        <f>Correl!BX80</f>
        <v>Turb_B</v>
      </c>
      <c r="Z7" s="14">
        <f>Correl!U187</f>
        <v>0.17444816991968692</v>
      </c>
      <c r="AA7" s="17" t="str">
        <f>Correl!V187</f>
        <v>Prec_T, mm</v>
      </c>
      <c r="AB7" s="14">
        <f>Correl!W187</f>
        <v>0.46468748301295515</v>
      </c>
      <c r="AC7" s="23" t="str">
        <f>Correl!X187</f>
        <v>pH_T</v>
      </c>
    </row>
    <row r="8" spans="1:29" ht="12.75">
      <c r="A8" s="17" t="s">
        <v>60</v>
      </c>
      <c r="B8">
        <f>AQI!C$3</f>
        <v>3</v>
      </c>
      <c r="C8">
        <f>AQI!D$3</f>
        <v>13</v>
      </c>
      <c r="D8">
        <f>AQI!G$3</f>
        <v>2.4</v>
      </c>
      <c r="E8" s="4">
        <f>AQI!G$4</f>
        <v>24.30131537641182</v>
      </c>
      <c r="F8" s="15">
        <f>AQI!H$4</f>
        <v>2</v>
      </c>
      <c r="G8" s="4">
        <f>AQI!E$4</f>
        <v>4.60423828800266</v>
      </c>
      <c r="H8">
        <f>AQI!F$4</f>
        <v>12</v>
      </c>
      <c r="I8">
        <f>AQI!E$3</f>
        <v>0</v>
      </c>
      <c r="J8" s="4">
        <f>AQI!I19</f>
        <v>41</v>
      </c>
      <c r="K8" s="14">
        <f>AQI!M2</f>
        <v>0.7439024390243902</v>
      </c>
      <c r="L8" s="4">
        <f>AQI!M3</f>
        <v>0.1318623763903413</v>
      </c>
      <c r="M8" s="4">
        <f>AQI!M4</f>
        <v>0.12423518458526846</v>
      </c>
      <c r="N8" s="4">
        <f t="shared" si="1"/>
        <v>-0.003107066583191177</v>
      </c>
      <c r="O8" s="4">
        <f t="shared" si="2"/>
        <v>-0.12117559674445591</v>
      </c>
      <c r="P8" s="4">
        <f t="shared" si="3"/>
        <v>-0.17166809910842906</v>
      </c>
      <c r="Q8" s="4">
        <f t="shared" si="4"/>
        <v>-0.15101160986727818</v>
      </c>
      <c r="R8" s="21">
        <f>AQI!B$75</f>
        <v>29.939393939393938</v>
      </c>
      <c r="S8" s="14">
        <f>AQI!C$75</f>
        <v>0.8061740890688259</v>
      </c>
      <c r="T8" s="14">
        <f>AQI!E$75</f>
        <v>0.0621646478381324</v>
      </c>
      <c r="U8" s="14">
        <f t="shared" si="0"/>
        <v>0.13166126309304166</v>
      </c>
      <c r="V8" s="14">
        <f>Correl!BU81</f>
        <v>0.08718868784455322</v>
      </c>
      <c r="W8" s="23" t="str">
        <f>Correl!BV81</f>
        <v>Level_I</v>
      </c>
      <c r="X8" s="14">
        <f>Correl!BW81</f>
        <v>0.3219302369563595</v>
      </c>
      <c r="Y8" s="23" t="str">
        <f>Correl!BX81</f>
        <v>Temp_B</v>
      </c>
      <c r="Z8" s="14">
        <f>Correl!U188</f>
        <v>0.08858921449965619</v>
      </c>
      <c r="AA8" s="17" t="str">
        <f>Correl!V188</f>
        <v>Wind_T</v>
      </c>
      <c r="AB8" s="14">
        <f>Correl!W188</f>
        <v>0.4616221557150248</v>
      </c>
      <c r="AC8" s="23" t="str">
        <f>Correl!X188</f>
        <v>Temp_T</v>
      </c>
    </row>
    <row r="9" spans="1:29" ht="12.75">
      <c r="A9" s="23" t="s">
        <v>134</v>
      </c>
      <c r="B9">
        <f>Temp!C$3</f>
        <v>0.75</v>
      </c>
      <c r="C9">
        <f>Temp!D$3</f>
        <v>12</v>
      </c>
      <c r="D9">
        <f>Temp!G$3</f>
        <v>1.2</v>
      </c>
      <c r="E9" s="4">
        <f>Temp!G$4</f>
        <v>2.6444404737215104</v>
      </c>
      <c r="F9" s="15">
        <f>Temp!H$4</f>
        <v>1</v>
      </c>
      <c r="G9" s="4">
        <f>Temp!E$4</f>
        <v>1.0373929717582235</v>
      </c>
      <c r="H9">
        <f>Temp!F$4</f>
        <v>8</v>
      </c>
      <c r="I9">
        <f>Temp!E$3</f>
        <v>-0.15</v>
      </c>
      <c r="J9" s="4">
        <f>Temp!I19</f>
        <v>9.25</v>
      </c>
      <c r="K9" s="14">
        <f>Temp!M2</f>
        <v>0.7972972972972973</v>
      </c>
      <c r="L9" s="4">
        <f>Temp!M3</f>
        <v>0.05468923255716541</v>
      </c>
      <c r="M9" s="4">
        <f>Temp!M4</f>
        <v>0.14801347014553728</v>
      </c>
      <c r="N9" s="4">
        <f t="shared" si="1"/>
        <v>0.02172412505326529</v>
      </c>
      <c r="O9" s="4">
        <f t="shared" si="2"/>
        <v>0.1955171254793876</v>
      </c>
      <c r="P9" s="4">
        <f t="shared" si="3"/>
        <v>0.18029163718283323</v>
      </c>
      <c r="Q9" s="4">
        <f t="shared" si="4"/>
        <v>0.05744815554704219</v>
      </c>
      <c r="R9" s="21">
        <f>Temp!B$75</f>
        <v>15.871212121212121</v>
      </c>
      <c r="S9" s="14">
        <f>Temp!C$75</f>
        <v>0.958711217183771</v>
      </c>
      <c r="T9" s="14">
        <f>Temp!E$75</f>
        <v>0.019385788493271706</v>
      </c>
      <c r="U9" s="14">
        <f t="shared" si="0"/>
        <v>0.021902994322957347</v>
      </c>
      <c r="V9" s="14">
        <f>Correl!BU82</f>
        <v>0.08643800016186753</v>
      </c>
      <c r="W9" s="20" t="str">
        <f>Correl!BV82</f>
        <v>Level_S,cm</v>
      </c>
      <c r="X9" s="14">
        <f>Correl!BW82</f>
        <v>0.318901072205841</v>
      </c>
      <c r="Y9" s="17" t="str">
        <f>Correl!BX82</f>
        <v>Air_B, °C</v>
      </c>
      <c r="Z9" s="14">
        <f>Correl!U189</f>
        <v>0.08215333551754431</v>
      </c>
      <c r="AA9" s="23" t="str">
        <f>Correl!V189</f>
        <v>Temp_T</v>
      </c>
      <c r="AB9" s="14">
        <f>Correl!W189</f>
        <v>0.46123288873190815</v>
      </c>
      <c r="AC9" s="20" t="str">
        <f>Correl!X189</f>
        <v>pH_T</v>
      </c>
    </row>
    <row r="10" spans="1:29" ht="12.75">
      <c r="A10" s="23" t="s">
        <v>135</v>
      </c>
      <c r="B10">
        <f>Flow!C$3</f>
        <v>0.002</v>
      </c>
      <c r="C10">
        <f>Flow!D$3</f>
        <v>11</v>
      </c>
      <c r="D10">
        <f>Flow!G$3</f>
        <v>7.9</v>
      </c>
      <c r="E10" s="4">
        <f>Flow!G$4</f>
        <v>0.733167995494986</v>
      </c>
      <c r="F10" s="15">
        <f>Flow!H$4</f>
        <v>1</v>
      </c>
      <c r="G10" s="14">
        <f>Flow!E$4</f>
        <v>0.015115952655955294</v>
      </c>
      <c r="H10">
        <f>Flow!F$4</f>
        <v>8</v>
      </c>
      <c r="I10">
        <f>Flow!E$3</f>
        <v>2.3</v>
      </c>
      <c r="J10" s="4">
        <f>Flow!I19</f>
        <v>0.809140771</v>
      </c>
      <c r="K10" s="14">
        <f>Flow!M2</f>
        <v>0.10216542283221568</v>
      </c>
      <c r="L10" s="4">
        <f>Flow!M3</f>
        <v>0.05048937314260065</v>
      </c>
      <c r="M10" s="4">
        <f>Flow!M4</f>
        <v>0.8473452040251835</v>
      </c>
      <c r="N10" s="4">
        <f t="shared" si="1"/>
        <v>2.457782664084444</v>
      </c>
      <c r="O10" s="4">
        <f t="shared" si="2"/>
        <v>0.05407121860985776</v>
      </c>
      <c r="P10" s="4">
        <f t="shared" si="3"/>
        <v>0.29721381111142503</v>
      </c>
      <c r="Q10" s="4">
        <f t="shared" si="4"/>
        <v>1.8019675891891183</v>
      </c>
      <c r="R10" s="4">
        <f>Flow!B$75</f>
        <v>0.11459123543939391</v>
      </c>
      <c r="S10" s="14">
        <f>Flow!C$75</f>
        <v>0.5389369846405252</v>
      </c>
      <c r="T10" s="14">
        <f>Flow!E$75</f>
        <v>0.05154228356974034</v>
      </c>
      <c r="U10" s="14">
        <f t="shared" si="0"/>
        <v>0.40952073178973447</v>
      </c>
      <c r="V10" s="14">
        <f>Correl!BU83</f>
        <v>0.07968525894001315</v>
      </c>
      <c r="W10" s="17" t="str">
        <f>Correl!BV83</f>
        <v>Prec_I, mm</v>
      </c>
      <c r="X10" s="14">
        <f>Correl!BW83</f>
        <v>0.31557256456902794</v>
      </c>
      <c r="Y10" s="20" t="str">
        <f>Correl!BX83</f>
        <v>Level_B, cm</v>
      </c>
      <c r="Z10" s="14">
        <f>Correl!U190</f>
        <v>0.07323375458652837</v>
      </c>
      <c r="AA10" s="17" t="str">
        <f>Correl!V190</f>
        <v>Humid_T</v>
      </c>
      <c r="AB10" s="14">
        <f>Correl!W190</f>
        <v>0.45837202245862935</v>
      </c>
      <c r="AC10" s="23" t="str">
        <f>Correl!X190</f>
        <v>Level_T</v>
      </c>
    </row>
    <row r="11" spans="1:29" ht="12.75">
      <c r="A11" s="23" t="s">
        <v>136</v>
      </c>
      <c r="B11">
        <f>Level!C$3</f>
        <v>0.49</v>
      </c>
      <c r="C11">
        <f>Level!D$3</f>
        <v>10</v>
      </c>
      <c r="D11">
        <f>Level!G$3</f>
        <v>3</v>
      </c>
      <c r="E11" s="4">
        <f>Level!G$4</f>
        <v>6.016204696323475</v>
      </c>
      <c r="F11" s="15">
        <f>Level!H$4</f>
        <v>1</v>
      </c>
      <c r="G11" s="4">
        <f>Level!E$4</f>
        <v>1.4730982485042514</v>
      </c>
      <c r="H11">
        <f>Level!F$4</f>
        <v>6</v>
      </c>
      <c r="I11">
        <f>Level!E$3</f>
        <v>0.97</v>
      </c>
      <c r="J11" s="4">
        <f>Level!I19</f>
        <v>15.5</v>
      </c>
      <c r="K11" s="14">
        <f>Level!M2</f>
        <v>0.3870967741935484</v>
      </c>
      <c r="L11" s="4">
        <f>Level!M3</f>
        <v>0.10943203206506455</v>
      </c>
      <c r="M11" s="4">
        <f>Level!M4</f>
        <v>0.503471193741387</v>
      </c>
      <c r="N11" s="4">
        <f t="shared" si="1"/>
        <v>0.6053843162214605</v>
      </c>
      <c r="O11" s="4">
        <f t="shared" si="2"/>
        <v>2.9663831494851567</v>
      </c>
      <c r="P11" s="4">
        <f t="shared" si="3"/>
        <v>5.350743455386664</v>
      </c>
      <c r="Q11" s="4">
        <f t="shared" si="4"/>
        <v>3.6421159663321268</v>
      </c>
      <c r="R11" s="21">
        <f>Level!B$75</f>
        <v>26.78787878787879</v>
      </c>
      <c r="S11" s="14">
        <f>Level!C$75</f>
        <v>0.9554015837104074</v>
      </c>
      <c r="T11" s="14">
        <f>Level!E$75</f>
        <v>0.011817121167744589</v>
      </c>
      <c r="U11" s="14">
        <f t="shared" si="0"/>
        <v>0.03278129512184801</v>
      </c>
      <c r="V11" s="14">
        <f>Correl!BU84</f>
        <v>0.07100176062514182</v>
      </c>
      <c r="W11" s="17" t="str">
        <f>Correl!BV84</f>
        <v>Prec_S, mm</v>
      </c>
      <c r="X11" s="14">
        <f>Correl!BW84</f>
        <v>0.2958454290560536</v>
      </c>
      <c r="Y11" s="23" t="str">
        <f>Correl!BX84</f>
        <v>Velocity_B</v>
      </c>
      <c r="Z11" s="14">
        <f>Correl!U191</f>
        <v>0.06225112203928901</v>
      </c>
      <c r="AA11" s="20" t="str">
        <f>Correl!V191</f>
        <v>Turb_T</v>
      </c>
      <c r="AB11" s="14">
        <f>Correl!W191</f>
        <v>0.44536371551997483</v>
      </c>
      <c r="AC11" s="23" t="str">
        <f>Correl!X191</f>
        <v>Cross_T</v>
      </c>
    </row>
    <row r="12" spans="1:29" ht="12.75">
      <c r="A12" s="23" t="s">
        <v>172</v>
      </c>
      <c r="B12">
        <f>Velo!C$3</f>
        <v>0.0022</v>
      </c>
      <c r="C12">
        <f>Velo!D$3</f>
        <v>10</v>
      </c>
      <c r="D12">
        <f>Velo!G$3</f>
        <v>4.6</v>
      </c>
      <c r="E12" s="4">
        <f>Velo!G$4</f>
        <v>0.0818836509249687</v>
      </c>
      <c r="F12" s="15">
        <f>Velo!H$4</f>
        <v>1</v>
      </c>
      <c r="G12" s="14">
        <f>Velo!E$4</f>
        <v>0.01260132492257006</v>
      </c>
      <c r="H12">
        <f>Velo!F$4</f>
        <v>7</v>
      </c>
      <c r="I12">
        <f>Velo!E$3</f>
        <v>1.9</v>
      </c>
      <c r="J12" s="4">
        <f>Velo!I19</f>
        <v>0.4925776536285913</v>
      </c>
      <c r="K12" s="14">
        <f>Velo!M2</f>
        <v>0.17118946312747071</v>
      </c>
      <c r="L12" s="4">
        <f>Velo!M3</f>
        <v>0.042498957338685646</v>
      </c>
      <c r="M12" s="4">
        <f>Velo!M4</f>
        <v>0.7863115795338437</v>
      </c>
      <c r="N12" s="4">
        <f t="shared" si="1"/>
        <v>1.9478876756047996</v>
      </c>
      <c r="O12" s="4">
        <f t="shared" si="2"/>
        <v>0.042853528863305596</v>
      </c>
      <c r="P12" s="4">
        <f t="shared" si="3"/>
        <v>0.1718217585907608</v>
      </c>
      <c r="Q12" s="4">
        <f t="shared" si="4"/>
        <v>0.15950015447027208</v>
      </c>
      <c r="R12" s="4">
        <f>Velo!B$75</f>
        <v>0.11013485730915562</v>
      </c>
      <c r="S12" s="14">
        <f>Velo!C$75</f>
        <v>0.6901480113344531</v>
      </c>
      <c r="T12" s="14">
        <f>Velo!E$75</f>
        <v>0.03963927928519348</v>
      </c>
      <c r="U12" s="14">
        <f t="shared" si="0"/>
        <v>0.27021270938035336</v>
      </c>
      <c r="V12" s="14">
        <f>Correl!BU85</f>
        <v>0.07049469841483991</v>
      </c>
      <c r="W12" s="23" t="str">
        <f>Correl!BV85</f>
        <v>Turb_I</v>
      </c>
      <c r="X12" s="14">
        <f>Correl!BW85</f>
        <v>0.2928924774263148</v>
      </c>
      <c r="Y12" s="23" t="str">
        <f>Correl!BX85</f>
        <v>Level_B</v>
      </c>
      <c r="Z12" s="14">
        <f>Correl!U192</f>
        <v>0.061719748631725344</v>
      </c>
      <c r="AA12" s="17" t="str">
        <f>Correl!V192</f>
        <v>Air_T, °C</v>
      </c>
      <c r="AB12" s="14">
        <f>Correl!W192</f>
        <v>0.4413032825328075</v>
      </c>
      <c r="AC12" s="23" t="str">
        <f>Correl!X192</f>
        <v>Turb_T</v>
      </c>
    </row>
    <row r="13" spans="1:29" ht="12.75">
      <c r="A13" s="23" t="s">
        <v>173</v>
      </c>
      <c r="B13">
        <f>Cross!C$3</f>
        <v>0.009</v>
      </c>
      <c r="C13">
        <f>Cross!D$3</f>
        <v>10</v>
      </c>
      <c r="D13">
        <f>Cross!G$3</f>
        <v>4</v>
      </c>
      <c r="E13" s="4">
        <f>Cross!G$4</f>
        <v>0.22100343782412765</v>
      </c>
      <c r="F13" s="15">
        <f>Cross!H$4</f>
        <v>1</v>
      </c>
      <c r="G13" s="14">
        <f>Cross!E$4</f>
        <v>0.030652333478962013</v>
      </c>
      <c r="H13">
        <f>Cross!F$4</f>
        <v>8</v>
      </c>
      <c r="I13">
        <f>Cross!E$3</f>
        <v>1.15</v>
      </c>
      <c r="J13" s="4">
        <f>Cross!I19</f>
        <v>0.6063000000000001</v>
      </c>
      <c r="K13" s="14">
        <f>Cross!M2</f>
        <v>0.3418480950024741</v>
      </c>
      <c r="L13" s="4">
        <f>Cross!M3</f>
        <v>0.0744364731938067</v>
      </c>
      <c r="M13" s="4">
        <f>Cross!M4</f>
        <v>0.5837154318037191</v>
      </c>
      <c r="N13" s="4">
        <f t="shared" si="1"/>
        <v>0.8891291321851346</v>
      </c>
      <c r="O13" s="4">
        <f t="shared" si="2"/>
        <v>0.0800216218966621</v>
      </c>
      <c r="P13" s="4">
        <f t="shared" si="3"/>
        <v>0.21803106132479072</v>
      </c>
      <c r="Q13" s="4">
        <f t="shared" si="4"/>
        <v>0.19650059488249796</v>
      </c>
      <c r="R13" s="4">
        <f>Cross!B$75</f>
        <v>0.8255295454545459</v>
      </c>
      <c r="S13" s="14">
        <f>Cross!C$75</f>
        <v>0.938762447244606</v>
      </c>
      <c r="T13" s="14">
        <f>Cross!E$75</f>
        <v>0.012576977743305398</v>
      </c>
      <c r="U13" s="14">
        <f t="shared" si="0"/>
        <v>0.0486605750120886</v>
      </c>
      <c r="V13" s="14">
        <f>Correl!BU86</f>
        <v>0.06962660094356417</v>
      </c>
      <c r="W13" s="23" t="str">
        <f>Correl!BV86</f>
        <v>Velocity_I</v>
      </c>
      <c r="X13" s="14">
        <f>Correl!BW86</f>
        <v>0.2916102493017378</v>
      </c>
      <c r="Y13" s="23" t="str">
        <f>Correl!BX86</f>
        <v>Cross_B</v>
      </c>
      <c r="Z13" s="14">
        <f>Correl!U193</f>
        <v>0.043238448765777836</v>
      </c>
      <c r="AA13" s="20" t="str">
        <f>Correl!V193</f>
        <v>pH_T</v>
      </c>
      <c r="AB13" s="14">
        <f>Correl!W193</f>
        <v>0.42834085445851594</v>
      </c>
      <c r="AC13" s="20" t="str">
        <f>Correl!X193</f>
        <v>Turb_T</v>
      </c>
    </row>
    <row r="14" spans="1:29" ht="12.75">
      <c r="A14" s="23" t="s">
        <v>137</v>
      </c>
      <c r="B14">
        <f>TDS!C$3</f>
        <v>0.03</v>
      </c>
      <c r="C14">
        <f>TDS!D$3</f>
        <v>7</v>
      </c>
      <c r="D14">
        <f>TDS!G$3</f>
        <v>1</v>
      </c>
      <c r="E14" s="4">
        <f>TDS!G$4</f>
        <v>0.09208476576005319</v>
      </c>
      <c r="F14" s="15">
        <f>TDS!H$4</f>
        <v>1</v>
      </c>
      <c r="G14" s="14">
        <f>TDS!E$4</f>
        <v>0.03144787426550786</v>
      </c>
      <c r="H14">
        <f>TDS!F$4</f>
        <v>7</v>
      </c>
      <c r="I14">
        <f>TDS!E$3</f>
        <v>-0.55</v>
      </c>
      <c r="J14" s="4">
        <f>TDS!I19</f>
        <v>0.4325</v>
      </c>
      <c r="K14" s="14">
        <f>TDS!M2</f>
        <v>0.980346820809249</v>
      </c>
      <c r="L14" s="4">
        <f>TDS!M3</f>
        <v>0.004142189738800822</v>
      </c>
      <c r="M14" s="4">
        <f>TDS!M4</f>
        <v>0.015510989451950256</v>
      </c>
      <c r="N14" s="4">
        <f t="shared" si="1"/>
        <v>-0.002646442478998168</v>
      </c>
      <c r="O14" s="4">
        <f t="shared" si="2"/>
        <v>-0.0005557529205896152</v>
      </c>
      <c r="P14" s="4">
        <f t="shared" si="3"/>
        <v>-0.0005825749323130332</v>
      </c>
      <c r="Q14" s="4">
        <f t="shared" si="4"/>
        <v>-0.00024369703577600078</v>
      </c>
      <c r="R14" s="4">
        <f>TDS!B$75</f>
        <v>0.8336515151515149</v>
      </c>
      <c r="S14" s="14">
        <f>TDS!C$75</f>
        <v>0.9376601661183914</v>
      </c>
      <c r="T14" s="14">
        <f>TDS!E$75</f>
        <v>0.005938475152209186</v>
      </c>
      <c r="U14" s="14">
        <f t="shared" si="0"/>
        <v>0.05640135872939939</v>
      </c>
      <c r="V14" s="14">
        <f>Correl!BU87</f>
        <v>0.0660565779753101</v>
      </c>
      <c r="W14" s="17" t="str">
        <f>Correl!BV87</f>
        <v>Wind_S</v>
      </c>
      <c r="X14" s="14">
        <f>Correl!BW87</f>
        <v>0.27106530238929105</v>
      </c>
      <c r="Y14" s="23" t="str">
        <f>Correl!BX87</f>
        <v>Turb_I</v>
      </c>
      <c r="Z14" s="14">
        <f>Correl!U194</f>
        <v>0.03250378423280665</v>
      </c>
      <c r="AA14" s="17" t="str">
        <f>Correl!V194</f>
        <v>AQI_T</v>
      </c>
      <c r="AB14" s="14">
        <f>Correl!W194</f>
        <v>0.35423531356226823</v>
      </c>
      <c r="AC14" s="23" t="str">
        <f>Correl!X194</f>
        <v>Velocity_T</v>
      </c>
    </row>
    <row r="15" spans="1:29" ht="12.75">
      <c r="A15" s="23" t="s">
        <v>130</v>
      </c>
      <c r="B15">
        <f>Turb!C$3</f>
        <v>0.56</v>
      </c>
      <c r="C15">
        <f>Turb!D$3</f>
        <v>15</v>
      </c>
      <c r="D15">
        <f>Turb!G$3</f>
        <v>4.4</v>
      </c>
      <c r="E15" s="4">
        <f>Turb!G$4</f>
        <v>18.144982147720842</v>
      </c>
      <c r="F15" s="15">
        <f>Turb!H$4</f>
        <v>1</v>
      </c>
      <c r="G15" s="4">
        <f>Turb!E$4</f>
        <v>4.232466743667483</v>
      </c>
      <c r="H15">
        <f>Turb!F$4</f>
        <v>5</v>
      </c>
      <c r="I15">
        <f>Turb!E$3</f>
        <v>2.3</v>
      </c>
      <c r="J15" s="4">
        <f>Turb!I19</f>
        <v>38.995</v>
      </c>
      <c r="K15" s="14">
        <f>Turb!M2</f>
        <v>0.1077061161687396</v>
      </c>
      <c r="L15" s="4">
        <f>Turb!M3</f>
        <v>0.14476044332183524</v>
      </c>
      <c r="M15" s="4">
        <f>Turb!M4</f>
        <v>0.7475334405094252</v>
      </c>
      <c r="N15" s="4">
        <f t="shared" si="1"/>
        <v>1.859163182912289</v>
      </c>
      <c r="O15" s="4">
        <f t="shared" si="2"/>
        <v>15.616970736463228</v>
      </c>
      <c r="P15" s="4">
        <f t="shared" si="3"/>
        <v>39.34423171363624</v>
      </c>
      <c r="Q15" s="4">
        <f t="shared" si="4"/>
        <v>33.73448276364334</v>
      </c>
      <c r="R15" s="21">
        <f>Turb!B$75</f>
        <v>10.446363636363637</v>
      </c>
      <c r="S15" s="14">
        <f>Turb!C$75</f>
        <v>0.6689148028892173</v>
      </c>
      <c r="T15" s="14">
        <f>Turb!E$75</f>
        <v>0.13501813147102065</v>
      </c>
      <c r="U15" s="14">
        <f t="shared" si="0"/>
        <v>0.196067065639762</v>
      </c>
      <c r="V15" s="14">
        <f>Correl!BU88</f>
        <v>0.061652703837854955</v>
      </c>
      <c r="W15" s="23" t="str">
        <f>Correl!BV88</f>
        <v>Cross_I</v>
      </c>
      <c r="X15" s="14">
        <f>Correl!BW88</f>
        <v>0.2700669845360847</v>
      </c>
      <c r="Y15" s="23" t="str">
        <f>Correl!BX88</f>
        <v>Cross_S</v>
      </c>
      <c r="Z15" s="14">
        <f>Correl!U195</f>
        <v>0.026805081662268512</v>
      </c>
      <c r="AA15" s="20" t="str">
        <f>Correl!V195</f>
        <v>Temp_T, cm</v>
      </c>
      <c r="AB15" s="14">
        <f>Correl!W195</f>
        <v>0.31352836974436965</v>
      </c>
      <c r="AC15" s="23" t="str">
        <f>Correl!X195</f>
        <v>TDS_T, g/L</v>
      </c>
    </row>
    <row r="16" spans="1:29" ht="12.75">
      <c r="A16" s="23" t="s">
        <v>86</v>
      </c>
      <c r="B16">
        <f>pH!C$3</f>
        <v>0.075</v>
      </c>
      <c r="C16">
        <f>pH!D$3</f>
        <v>13</v>
      </c>
      <c r="D16">
        <f>pH!G$3</f>
        <v>1.2</v>
      </c>
      <c r="E16" s="4">
        <f>pH!G$4</f>
        <v>0.26444404737215105</v>
      </c>
      <c r="F16" s="15">
        <f>pH!H$4</f>
        <v>1</v>
      </c>
      <c r="G16" s="4">
        <f>pH!E$4</f>
        <v>0.10965430863000249</v>
      </c>
      <c r="H16">
        <f>pH!F$4</f>
        <v>5</v>
      </c>
      <c r="I16">
        <f>pH!E$3</f>
        <v>-0.07</v>
      </c>
      <c r="J16" s="4">
        <f>pH!I19</f>
        <v>0.75</v>
      </c>
      <c r="K16" s="14">
        <f>pH!M2</f>
        <v>0.7666666666666657</v>
      </c>
      <c r="L16" s="4">
        <f>pH!M3</f>
        <v>0.046205744840004094</v>
      </c>
      <c r="M16" s="4">
        <f>pH!M4</f>
        <v>0.1871275884933302</v>
      </c>
      <c r="N16" s="4">
        <f t="shared" si="1"/>
        <v>0.045925531959558216</v>
      </c>
      <c r="O16" s="4">
        <f t="shared" si="2"/>
        <v>0.04477739366056926</v>
      </c>
      <c r="P16" s="4">
        <f t="shared" si="3"/>
        <v>0.0251796622774522</v>
      </c>
      <c r="Q16" s="4">
        <f t="shared" si="4"/>
        <v>0.01214473354910465</v>
      </c>
      <c r="R16" s="4">
        <f>pH!B$75</f>
        <v>7.822727272727274</v>
      </c>
      <c r="S16" s="14">
        <f>pH!C$75</f>
        <v>0.996223126089483</v>
      </c>
      <c r="T16" s="14">
        <f>pH!E$75</f>
        <v>0.001639634100910283</v>
      </c>
      <c r="U16" s="14">
        <f t="shared" si="0"/>
        <v>0.0021372398096066707</v>
      </c>
      <c r="V16" s="14">
        <f>Correl!BU89</f>
        <v>0.05628583744595516</v>
      </c>
      <c r="W16" s="17" t="str">
        <f>Correl!BV89</f>
        <v>Wind_I</v>
      </c>
      <c r="X16" s="14">
        <f>Correl!BW89</f>
        <v>0.2687248926534045</v>
      </c>
      <c r="Y16" s="23" t="str">
        <f>Correl!BX89</f>
        <v>Level_I</v>
      </c>
      <c r="Z16" s="14">
        <f>Correl!U196</f>
        <v>0.005684112349794868</v>
      </c>
      <c r="AA16" s="20" t="str">
        <f>Correl!V196</f>
        <v>Level_T, cm</v>
      </c>
      <c r="AB16" s="14">
        <f>Correl!W196</f>
        <v>0.24528883615140298</v>
      </c>
      <c r="AC16" s="17" t="str">
        <f>Correl!X196</f>
        <v>AQI_T</v>
      </c>
    </row>
    <row r="17" spans="1:29" ht="12.75">
      <c r="A17" s="23" t="s">
        <v>142</v>
      </c>
      <c r="B17">
        <f>TDS_load!C$3</f>
        <v>0.0007</v>
      </c>
      <c r="C17">
        <f>TDS_load!D$3</f>
        <v>14</v>
      </c>
      <c r="D17">
        <f>TDS_load!G$3</f>
        <v>6.1</v>
      </c>
      <c r="E17" s="4">
        <f>TDS_load!G$4</f>
        <v>0.07369152615663677</v>
      </c>
      <c r="F17" s="15">
        <f>TDS_load!H$4</f>
        <v>1</v>
      </c>
      <c r="G17" s="14">
        <f>TDS_load!E$4</f>
        <v>0.004009512475363201</v>
      </c>
      <c r="H17">
        <f>TDS_load!F$4</f>
        <v>11</v>
      </c>
      <c r="I17">
        <f>TDS_load!E$3</f>
        <v>1.9</v>
      </c>
      <c r="J17" s="4">
        <f>TDS_load!I19</f>
        <v>0.36121227637700004</v>
      </c>
      <c r="K17" s="14">
        <f>TDS_load!M2</f>
        <v>0.1729390480413849</v>
      </c>
      <c r="L17" s="4">
        <f>TDS_load!M3</f>
        <v>0.021942996778535544</v>
      </c>
      <c r="M17" s="4">
        <f>TDS_load!M4</f>
        <v>0.8051179551800796</v>
      </c>
      <c r="N17" s="4">
        <f t="shared" si="1"/>
        <v>2.0509692949421425</v>
      </c>
      <c r="O17" s="4">
        <f t="shared" si="2"/>
        <v>0.020099499090432998</v>
      </c>
      <c r="P17" s="4">
        <f t="shared" si="3"/>
        <v>0.09045725672123127</v>
      </c>
      <c r="Q17" s="4">
        <f t="shared" si="4"/>
        <v>0.15113905744468775</v>
      </c>
      <c r="R17" s="4">
        <f>TDS_load!B$75</f>
        <v>0.07763844257024242</v>
      </c>
      <c r="S17" s="14">
        <f>TDS_load!C$75</f>
        <v>0.6634392600231507</v>
      </c>
      <c r="T17" s="14">
        <f>TDS_load!E$75</f>
        <v>0.03534332489725124</v>
      </c>
      <c r="U17" s="14">
        <f t="shared" si="0"/>
        <v>0.3012174150795981</v>
      </c>
      <c r="V17" s="14">
        <f>Correl!BU90</f>
        <v>0.05173563293289727</v>
      </c>
      <c r="W17" s="20" t="str">
        <f>Correl!BV90</f>
        <v>Turb_S</v>
      </c>
      <c r="X17" s="14">
        <f>Correl!BW90</f>
        <v>0.2651954078130418</v>
      </c>
      <c r="Y17" s="23" t="str">
        <f>Correl!BX90</f>
        <v>Velocity_I</v>
      </c>
      <c r="Z17" s="14">
        <f>Correl!U197</f>
        <v>-0.0034875547588057434</v>
      </c>
      <c r="AA17" s="23" t="str">
        <f>Correl!V197</f>
        <v>pH_T</v>
      </c>
      <c r="AB17" s="14">
        <f>Correl!W197</f>
        <v>0.2330119026454961</v>
      </c>
      <c r="AC17" s="17" t="str">
        <f>Correl!X197</f>
        <v>Humid_T</v>
      </c>
    </row>
    <row r="18" spans="1:29" ht="12.75">
      <c r="A18" s="23" t="s">
        <v>190</v>
      </c>
      <c r="B18">
        <f>Turb_load!C$3</f>
        <v>0.011</v>
      </c>
      <c r="C18">
        <f>Turb_load!D$3</f>
        <v>13</v>
      </c>
      <c r="D18">
        <f>Turb_load!G$3</f>
        <v>7.8</v>
      </c>
      <c r="E18" s="4">
        <f>Turb_load!G$4</f>
        <v>3.7623846047465155</v>
      </c>
      <c r="F18" s="15">
        <f>Turb_load!H$4</f>
        <v>1</v>
      </c>
      <c r="G18" s="4">
        <f>Turb_load!E$4</f>
        <v>0.17820964609368672</v>
      </c>
      <c r="H18">
        <f>Turb_load!F$4</f>
        <v>6</v>
      </c>
      <c r="I18" s="36">
        <f>Turb_load!E$3</f>
        <v>3.4</v>
      </c>
      <c r="J18" s="4">
        <f>Turb_load!I19</f>
        <v>50.31663131722</v>
      </c>
      <c r="K18" s="14">
        <f>Turb_load!M2</f>
        <v>0.010050427549328639</v>
      </c>
      <c r="L18" s="4">
        <f>Turb_load!M3</f>
        <v>0.005929145296045953</v>
      </c>
      <c r="M18" s="4">
        <f>Turb_load!M4</f>
        <v>0.9840204271546253</v>
      </c>
      <c r="N18" s="35">
        <f t="shared" si="1"/>
        <v>4.269023086141685</v>
      </c>
      <c r="O18" s="4">
        <f t="shared" si="2"/>
        <v>0.6104703013182609</v>
      </c>
      <c r="P18" s="4">
        <f t="shared" si="3"/>
        <v>4.564686560082528</v>
      </c>
      <c r="Q18" s="4">
        <f t="shared" si="4"/>
        <v>16.061706736606933</v>
      </c>
      <c r="R18" s="4">
        <f>Turb_load!B$75</f>
        <v>3.319529239770151</v>
      </c>
      <c r="S18" s="14">
        <f>Turb_load!C$75</f>
        <v>0.10627457749109516</v>
      </c>
      <c r="T18" s="14">
        <f>Turb_load!E$75</f>
        <v>0.031082754125082695</v>
      </c>
      <c r="U18" s="14">
        <f t="shared" si="0"/>
        <v>0.8626426683838222</v>
      </c>
      <c r="V18" s="14">
        <f>Correl!BU91</f>
        <v>0.050109096512556475</v>
      </c>
      <c r="W18" s="20" t="str">
        <f>Correl!BV91</f>
        <v>pH_S</v>
      </c>
      <c r="X18" s="14">
        <f>Correl!BW91</f>
        <v>0.261605867938647</v>
      </c>
      <c r="Y18" s="23" t="str">
        <f>Correl!BX91</f>
        <v>Level_S</v>
      </c>
      <c r="Z18" s="14">
        <f>Correl!U198</f>
        <v>-0.022065419987869324</v>
      </c>
      <c r="AA18" s="20" t="str">
        <f>Correl!V198</f>
        <v>TDS_T, g/L</v>
      </c>
      <c r="AB18" s="14">
        <f>Correl!W198</f>
        <v>0.21480335975482556</v>
      </c>
      <c r="AC18" s="17" t="str">
        <f>Correl!X198</f>
        <v>Prec_T, mm</v>
      </c>
    </row>
    <row r="19" spans="1:29" ht="12.75">
      <c r="A19" s="20" t="s">
        <v>134</v>
      </c>
      <c r="B19">
        <f>GW_temp!C$3</f>
        <v>0.24</v>
      </c>
      <c r="C19">
        <f>GW_temp!D$3</f>
        <v>9</v>
      </c>
      <c r="D19">
        <f>GW_temp!G$3</f>
        <v>1.5</v>
      </c>
      <c r="E19" s="4">
        <f>GW_temp!G$4</f>
        <v>1.0418201970065346</v>
      </c>
      <c r="F19" s="15">
        <f>GW_temp!H$4</f>
        <v>1</v>
      </c>
      <c r="G19" s="4">
        <f>GW_temp!E$4</f>
        <v>0.23966751986424692</v>
      </c>
      <c r="H19">
        <f>GW_temp!F$4</f>
        <v>9</v>
      </c>
      <c r="I19">
        <f>GW_temp!E$3</f>
        <v>-0.62</v>
      </c>
      <c r="J19" s="4">
        <f>GW_temp!I19</f>
        <v>2.5</v>
      </c>
      <c r="K19" s="14">
        <f>GW_temp!M2</f>
        <v>1</v>
      </c>
      <c r="L19" s="4">
        <f>GW_temp!M3</f>
        <v>0</v>
      </c>
      <c r="M19" s="4">
        <f>GW_temp!M4</f>
        <v>0</v>
      </c>
      <c r="N19" s="4">
        <f t="shared" si="1"/>
        <v>0</v>
      </c>
      <c r="O19" s="4">
        <f t="shared" si="2"/>
        <v>0</v>
      </c>
      <c r="P19" s="4">
        <f t="shared" si="3"/>
        <v>0</v>
      </c>
      <c r="Q19" s="4">
        <f t="shared" si="4"/>
        <v>0</v>
      </c>
      <c r="R19" s="4">
        <f>GW_temp!B$75</f>
        <v>9.108870967741936</v>
      </c>
      <c r="S19" s="14">
        <f>GW_temp!C$75</f>
        <v>0.9918016821602481</v>
      </c>
      <c r="T19" s="14">
        <f>GW_temp!E$75</f>
        <v>-2.237139470335905E-05</v>
      </c>
      <c r="U19" s="14">
        <f t="shared" si="0"/>
        <v>0.008220689234455248</v>
      </c>
      <c r="V19" s="14">
        <f>Correl!BU92</f>
        <v>0.04544508697084697</v>
      </c>
      <c r="W19" s="17" t="str">
        <f>Correl!BV92</f>
        <v>Air_S, °C</v>
      </c>
      <c r="X19" s="14">
        <f>Correl!BW92</f>
        <v>0.25454043928845227</v>
      </c>
      <c r="Y19" s="23" t="str">
        <f>Correl!BX92</f>
        <v>Velocity_S</v>
      </c>
      <c r="Z19" s="14">
        <f>Correl!U199</f>
        <v>-0.1486208680022769</v>
      </c>
      <c r="AA19" s="23" t="str">
        <f>Correl!V199</f>
        <v>TDS_T, g/L</v>
      </c>
      <c r="AB19" s="14">
        <f>Correl!W199</f>
        <v>0.18273399025637463</v>
      </c>
      <c r="AC19" s="17" t="str">
        <f>Correl!X199</f>
        <v>Wind_T</v>
      </c>
    </row>
    <row r="20" spans="1:29" ht="12.75">
      <c r="A20" s="20" t="s">
        <v>136</v>
      </c>
      <c r="B20">
        <f>GW_level!C$3</f>
        <v>0.1</v>
      </c>
      <c r="C20">
        <f>GW_level!D$3</f>
        <v>6</v>
      </c>
      <c r="D20">
        <f>GW_level!G$3</f>
        <v>5.6</v>
      </c>
      <c r="E20" s="4">
        <f>GW_level!G$4</f>
        <v>7.443968265906243</v>
      </c>
      <c r="F20" s="15">
        <f>GW_level!H$4</f>
        <v>1</v>
      </c>
      <c r="G20" s="4">
        <f>GW_level!E$4</f>
        <v>0.0998614666101029</v>
      </c>
      <c r="H20">
        <f>GW_level!F$4</f>
        <v>6</v>
      </c>
      <c r="I20">
        <f>GW_level!E$3</f>
        <v>-0.62</v>
      </c>
      <c r="J20" s="4">
        <f>GW_level!I19</f>
        <v>52</v>
      </c>
      <c r="K20" s="14">
        <f>GW_level!M2</f>
        <v>1</v>
      </c>
      <c r="L20" s="4">
        <f>GW_level!M3</f>
        <v>0</v>
      </c>
      <c r="M20" s="4">
        <f>GW_level!M4</f>
        <v>0</v>
      </c>
      <c r="N20" s="4">
        <f t="shared" si="1"/>
        <v>0</v>
      </c>
      <c r="O20" s="4">
        <f t="shared" si="2"/>
        <v>0</v>
      </c>
      <c r="P20" s="4">
        <f t="shared" si="3"/>
        <v>0</v>
      </c>
      <c r="Q20" s="4">
        <f t="shared" si="4"/>
        <v>0</v>
      </c>
      <c r="R20" s="21">
        <f>GW_level!B$75</f>
        <v>88.10606060606061</v>
      </c>
      <c r="S20" s="14">
        <f>GW_level!C$75</f>
        <v>0.9876182287188305</v>
      </c>
      <c r="T20" s="14">
        <f>GW_level!E$75</f>
        <v>-1.429407290347552E-06</v>
      </c>
      <c r="U20" s="14">
        <f t="shared" si="0"/>
        <v>0.01238320068845981</v>
      </c>
      <c r="V20" s="14">
        <f>Correl!BU93</f>
        <v>0.041643154727974085</v>
      </c>
      <c r="W20" s="23" t="str">
        <f>Correl!BV93</f>
        <v>pH_S</v>
      </c>
      <c r="X20" s="14">
        <f>Correl!BW93</f>
        <v>0.24906059293116184</v>
      </c>
      <c r="Y20" s="23" t="str">
        <f>Correl!BX93</f>
        <v>Cross_I</v>
      </c>
      <c r="Z20" s="24"/>
      <c r="AA20" s="18"/>
      <c r="AB20" s="24"/>
      <c r="AC20" s="18"/>
    </row>
    <row r="21" spans="1:25" ht="12.75">
      <c r="A21" s="20" t="s">
        <v>86</v>
      </c>
      <c r="B21">
        <f>GW_pH!C$3</f>
        <v>0.075</v>
      </c>
      <c r="C21">
        <f>GW_pH!D$3</f>
        <v>13</v>
      </c>
      <c r="D21">
        <f>GW_pH!G$3</f>
        <v>1.4</v>
      </c>
      <c r="E21" s="4">
        <f>GW_pH!G$4</f>
        <v>0.30376644220514787</v>
      </c>
      <c r="F21" s="15">
        <f>GW_pH!H$4</f>
        <v>1</v>
      </c>
      <c r="G21" s="4">
        <f>GW_pH!E$4</f>
        <v>0.10739765559008575</v>
      </c>
      <c r="H21">
        <f>GW_pH!F$4</f>
        <v>6</v>
      </c>
      <c r="I21">
        <f>GW_pH!E$3</f>
        <v>-0.1</v>
      </c>
      <c r="J21" s="4">
        <f>GW_pH!I19</f>
        <v>0.9499999999999997</v>
      </c>
      <c r="K21" s="14">
        <f>GW_pH!M2</f>
        <v>0.7763157894736847</v>
      </c>
      <c r="L21" s="4">
        <f>GW_pH!M3</f>
        <v>0.028731906505444136</v>
      </c>
      <c r="M21" s="4">
        <f>GW_pH!M4</f>
        <v>0.19495230402087116</v>
      </c>
      <c r="N21" s="4">
        <f t="shared" si="1"/>
        <v>0.04836622290390039</v>
      </c>
      <c r="O21" s="4">
        <f t="shared" si="2"/>
        <v>0.047157067331302885</v>
      </c>
      <c r="P21" s="4">
        <f t="shared" si="3"/>
        <v>0.03116651369775847</v>
      </c>
      <c r="Q21" s="4">
        <f t="shared" si="4"/>
        <v>0.014692035454418958</v>
      </c>
      <c r="R21" s="4">
        <f>GW_pH!B$75</f>
        <v>7.306451612903228</v>
      </c>
      <c r="S21" s="14">
        <f>GW_pH!C$75</f>
        <v>0.9927152317880793</v>
      </c>
      <c r="T21" s="14">
        <f>GW_pH!E$75</f>
        <v>0.002059950994749603</v>
      </c>
      <c r="U21" s="14">
        <f t="shared" si="0"/>
        <v>0.005224817217171097</v>
      </c>
      <c r="V21" s="14">
        <f>Correl!BU94</f>
        <v>0.04045456428901826</v>
      </c>
      <c r="W21" s="20" t="str">
        <f>Correl!BV94</f>
        <v>pH_I</v>
      </c>
      <c r="X21" s="14">
        <f>Correl!BW94</f>
        <v>0.24614480821723575</v>
      </c>
      <c r="Y21" s="23" t="str">
        <f>Correl!BX94</f>
        <v>TDS_B, g/L</v>
      </c>
    </row>
    <row r="22" spans="1:25" ht="12.75">
      <c r="A22" s="20" t="s">
        <v>137</v>
      </c>
      <c r="B22">
        <f>GW_TDS!C$3</f>
        <v>0.04</v>
      </c>
      <c r="C22">
        <f>GW_TDS!D$3</f>
        <v>6</v>
      </c>
      <c r="D22">
        <f>GW_TDS!G$3</f>
        <v>1.9</v>
      </c>
      <c r="E22" s="4">
        <f>GW_TDS!G$4</f>
        <v>0.22911499859218293</v>
      </c>
      <c r="F22" s="15">
        <f>GW_TDS!H$4</f>
        <v>1</v>
      </c>
      <c r="G22" s="14">
        <f>GW_TDS!E$4</f>
        <v>0.044939996121265806</v>
      </c>
      <c r="H22">
        <f>GW_TDS!F$4</f>
        <v>5</v>
      </c>
      <c r="I22">
        <f>GW_TDS!E$3</f>
        <v>-0.45</v>
      </c>
      <c r="J22" s="4">
        <f>GW_TDS!I19</f>
        <v>0.883</v>
      </c>
      <c r="K22" s="14">
        <f>GW_TDS!M2</f>
        <v>0.920158550396376</v>
      </c>
      <c r="L22" s="4">
        <f>GW_TDS!M3</f>
        <v>0.002797279796866207</v>
      </c>
      <c r="M22" s="4">
        <f>GW_TDS!M4</f>
        <v>0.07704416980675781</v>
      </c>
      <c r="N22" s="4">
        <f t="shared" si="1"/>
        <v>-0.008641638898274219</v>
      </c>
      <c r="O22" s="4">
        <f t="shared" si="2"/>
        <v>-0.0020739933355858123</v>
      </c>
      <c r="P22" s="4">
        <f t="shared" si="3"/>
        <v>-0.0019417760928491156</v>
      </c>
      <c r="Q22" s="4">
        <f t="shared" si="4"/>
        <v>-0.0019799290840122508</v>
      </c>
      <c r="R22" s="4">
        <f>GW_TDS!B$75</f>
        <v>1.417693548387097</v>
      </c>
      <c r="S22" s="14">
        <f>GW_TDS!C$75</f>
        <v>0.8770037657713006</v>
      </c>
      <c r="T22" s="14">
        <f>GW_TDS!E$75</f>
        <v>0.026992483877910225</v>
      </c>
      <c r="U22" s="14">
        <f t="shared" si="0"/>
        <v>0.0960037503507892</v>
      </c>
      <c r="V22" s="14">
        <f>Correl!BU95</f>
        <v>0.03784622458393166</v>
      </c>
      <c r="W22" s="23" t="str">
        <f>Correl!BV95</f>
        <v>Turb_B</v>
      </c>
      <c r="X22" s="14">
        <f>Correl!BW95</f>
        <v>0.24235712111808463</v>
      </c>
      <c r="Y22" s="23" t="str">
        <f>Correl!BX95</f>
        <v>Turb_B</v>
      </c>
    </row>
    <row r="23" spans="1:25" ht="12.75">
      <c r="A23" s="20" t="s">
        <v>130</v>
      </c>
      <c r="B23">
        <f>GW_Turb!C$3</f>
        <v>0.119</v>
      </c>
      <c r="C23">
        <f>GW_Turb!D$3</f>
        <v>11</v>
      </c>
      <c r="D23">
        <f>GW_Turb!G$3</f>
        <v>1.5</v>
      </c>
      <c r="E23" s="4">
        <f>GW_Turb!G$4</f>
        <v>0.51656918101574</v>
      </c>
      <c r="F23" s="15">
        <f>GW_Turb!H$4</f>
        <v>1</v>
      </c>
      <c r="G23" s="4">
        <f>GW_Turb!E$4</f>
        <v>0.14329234836653848</v>
      </c>
      <c r="H23">
        <f>GW_Turb!F$4</f>
        <v>9</v>
      </c>
      <c r="I23">
        <f>GW_Turb!E$3</f>
        <v>-0.35</v>
      </c>
      <c r="J23" s="4">
        <f>GW_Turb!I19</f>
        <v>1.5145</v>
      </c>
      <c r="K23" s="14">
        <f>GW_Turb!M2</f>
        <v>0.8742159128425223</v>
      </c>
      <c r="L23" s="4">
        <f>GW_Turb!M3</f>
        <v>0.008019923528074773</v>
      </c>
      <c r="M23" s="4">
        <f>GW_Turb!M4</f>
        <v>0.11776416362940295</v>
      </c>
      <c r="N23" s="4">
        <f t="shared" si="1"/>
        <v>0</v>
      </c>
      <c r="O23" s="4">
        <f t="shared" si="2"/>
        <v>0</v>
      </c>
      <c r="P23" s="4">
        <f t="shared" si="3"/>
        <v>0</v>
      </c>
      <c r="Q23" s="4">
        <f t="shared" si="4"/>
        <v>0</v>
      </c>
      <c r="R23" s="4">
        <f>GW_Turb!B$75</f>
        <v>1.2540999999999998</v>
      </c>
      <c r="S23" s="14">
        <f>GW_Turb!C$75</f>
        <v>0.9414081811657758</v>
      </c>
      <c r="T23" s="14">
        <f>GW_Turb!E$75</f>
        <v>0.008041819162709685</v>
      </c>
      <c r="U23" s="14">
        <f t="shared" si="0"/>
        <v>0.05054999967151447</v>
      </c>
      <c r="V23" s="14">
        <f>Correl!BU96</f>
        <v>0.037241800094058454</v>
      </c>
      <c r="W23" s="20" t="str">
        <f>Correl!BV96</f>
        <v>Turb_I</v>
      </c>
      <c r="X23" s="14">
        <f>Correl!BW96</f>
        <v>0.23936069264188692</v>
      </c>
      <c r="Y23" s="17" t="str">
        <f>Correl!BX96</f>
        <v>Prec_B, mm</v>
      </c>
    </row>
    <row r="24" spans="9:25" ht="12.75">
      <c r="I24">
        <v>-0.62</v>
      </c>
      <c r="K24">
        <v>1</v>
      </c>
      <c r="L24">
        <v>0</v>
      </c>
      <c r="M24">
        <v>0</v>
      </c>
      <c r="N24" s="4">
        <f t="shared" si="1"/>
        <v>0</v>
      </c>
      <c r="V24" s="14">
        <f>Correl!BU97</f>
        <v>0.03391761153408544</v>
      </c>
      <c r="W24" s="23" t="str">
        <f>Correl!BV97</f>
        <v>Temp_I</v>
      </c>
      <c r="X24" s="14">
        <f>Correl!BW97</f>
        <v>0.23847028540573728</v>
      </c>
      <c r="Y24" s="23" t="str">
        <f>Correl!BX97</f>
        <v>Turb_S</v>
      </c>
    </row>
    <row r="25" spans="2:25" ht="12.75">
      <c r="B25" s="17"/>
      <c r="C25" t="s">
        <v>186</v>
      </c>
      <c r="I25">
        <v>1</v>
      </c>
      <c r="K25">
        <v>0.38</v>
      </c>
      <c r="L25">
        <v>0.12</v>
      </c>
      <c r="M25">
        <v>0.5</v>
      </c>
      <c r="N25" s="4">
        <f t="shared" si="1"/>
        <v>0.5970836965998255</v>
      </c>
      <c r="V25" s="14">
        <f>Correl!BU98</f>
        <v>0.03302839525376358</v>
      </c>
      <c r="W25" s="23" t="str">
        <f>Correl!BV98</f>
        <v>Temp_SW</v>
      </c>
      <c r="X25" s="14">
        <f>Correl!BW98</f>
        <v>0.22855855025308744</v>
      </c>
      <c r="Y25" s="20" t="str">
        <f>Correl!BX98</f>
        <v>Level_S,cm</v>
      </c>
    </row>
    <row r="26" spans="2:25" ht="12.75">
      <c r="B26" s="20"/>
      <c r="C26" t="s">
        <v>174</v>
      </c>
      <c r="L26" s="31"/>
      <c r="V26" s="14">
        <f>Correl!BU99</f>
        <v>0.02992522166219798</v>
      </c>
      <c r="W26" s="20" t="str">
        <f>Correl!BV99</f>
        <v>Turb_B</v>
      </c>
      <c r="X26" s="14">
        <f>Correl!BW99</f>
        <v>0.22352620177150762</v>
      </c>
      <c r="Y26" s="20" t="str">
        <f>Correl!BX99</f>
        <v>Turb_I</v>
      </c>
    </row>
    <row r="27" spans="2:25" ht="12.75">
      <c r="B27" s="23"/>
      <c r="C27" t="s">
        <v>175</v>
      </c>
      <c r="V27" s="14">
        <f>Correl!BU100</f>
        <v>0.02743385484270111</v>
      </c>
      <c r="W27" s="17" t="str">
        <f>Correl!BV100</f>
        <v>Humid_S</v>
      </c>
      <c r="X27" s="14">
        <f>Correl!BW100</f>
        <v>0.20971618493344674</v>
      </c>
      <c r="Y27" s="20" t="str">
        <f>Correl!BX100</f>
        <v>TDS_S, g/L</v>
      </c>
    </row>
    <row r="28" spans="2:25" ht="12.75">
      <c r="B28" s="17"/>
      <c r="C28" t="s">
        <v>129</v>
      </c>
      <c r="V28" s="14">
        <f>Correl!BU101</f>
        <v>0.024936994863675902</v>
      </c>
      <c r="W28" s="23" t="str">
        <f>Correl!BV101</f>
        <v>Temp_B</v>
      </c>
      <c r="X28" s="14">
        <f>Correl!BW101</f>
        <v>0.20689077454045024</v>
      </c>
      <c r="Y28" s="17" t="str">
        <f>Correl!BX101</f>
        <v>Humid_B</v>
      </c>
    </row>
    <row r="29" spans="22:25" ht="12.75">
      <c r="V29" s="14">
        <f>Correl!BU102</f>
        <v>0.024168772638104255</v>
      </c>
      <c r="W29" s="23" t="str">
        <f>Correl!BV102</f>
        <v>pH_I</v>
      </c>
      <c r="X29" s="14">
        <f>Correl!BW102</f>
        <v>0.20209210408793488</v>
      </c>
      <c r="Y29" s="17" t="str">
        <f>Correl!BX102</f>
        <v>Air_I, °C</v>
      </c>
    </row>
    <row r="30" spans="22:25" ht="12.75">
      <c r="V30" s="14">
        <f>Correl!BU103</f>
        <v>0.021320771260621648</v>
      </c>
      <c r="W30" s="20" t="str">
        <f>Correl!BV103</f>
        <v>Temp_S,cm</v>
      </c>
      <c r="X30" s="14">
        <f>Correl!BW103</f>
        <v>0.20095270473992724</v>
      </c>
      <c r="Y30" s="23" t="str">
        <f>Correl!BX103</f>
        <v>Temp_S</v>
      </c>
    </row>
    <row r="31" spans="22:25" ht="12.75">
      <c r="V31" s="14">
        <f>Correl!BU104</f>
        <v>0.019810059342569377</v>
      </c>
      <c r="W31" s="23" t="str">
        <f>Correl!BV104</f>
        <v>Velocity_B</v>
      </c>
      <c r="X31" s="14">
        <f>Correl!BW104</f>
        <v>0.19987710555587876</v>
      </c>
      <c r="Y31" s="17" t="str">
        <f>Correl!BX104</f>
        <v>Prec_I, mm</v>
      </c>
    </row>
    <row r="32" spans="22:25" ht="12.75">
      <c r="V32" s="14">
        <f>Correl!BU105</f>
        <v>0.017196211738142644</v>
      </c>
      <c r="W32" s="20" t="str">
        <f>Correl!BV105</f>
        <v>Temp_B, cm</v>
      </c>
      <c r="X32" s="14">
        <f>Correl!BW105</f>
        <v>0.19739234318095594</v>
      </c>
      <c r="Y32" s="23" t="str">
        <f>Correl!BX105</f>
        <v>Temp_I</v>
      </c>
    </row>
    <row r="33" spans="22:25" ht="12.75">
      <c r="V33" s="14">
        <f>Correl!BU106</f>
        <v>0.01509660045885878</v>
      </c>
      <c r="W33" s="17" t="str">
        <f>Correl!BV106</f>
        <v>Humid_B</v>
      </c>
      <c r="X33" s="14">
        <f>Correl!BW106</f>
        <v>0.19408542304633392</v>
      </c>
      <c r="Y33" s="20" t="str">
        <f>Correl!BX106</f>
        <v>Turb_S</v>
      </c>
    </row>
    <row r="34" spans="22:25" ht="12.75">
      <c r="V34" s="14">
        <f>Correl!BU107</f>
        <v>0.014903164085926818</v>
      </c>
      <c r="W34" s="23" t="str">
        <f>Correl!BV107</f>
        <v>Level_B</v>
      </c>
      <c r="X34" s="14">
        <f>Correl!BW107</f>
        <v>0.19039198408343588</v>
      </c>
      <c r="Y34" s="20" t="str">
        <f>Correl!BX107</f>
        <v>Level_I,cm</v>
      </c>
    </row>
    <row r="35" spans="22:25" ht="12.75">
      <c r="V35" s="14">
        <f>Correl!BU108</f>
        <v>0.014146705669767088</v>
      </c>
      <c r="W35" s="20" t="str">
        <f>Correl!BV108</f>
        <v>pH_B</v>
      </c>
      <c r="X35" s="14">
        <f>Correl!BW108</f>
        <v>0.18504997118146105</v>
      </c>
      <c r="Y35" s="17" t="str">
        <f>Correl!BX108</f>
        <v>Wind_B</v>
      </c>
    </row>
    <row r="36" spans="22:25" ht="12.75">
      <c r="V36" s="14">
        <f>Correl!BU109</f>
        <v>0.012159080090902068</v>
      </c>
      <c r="W36" s="23" t="str">
        <f>Correl!BV109</f>
        <v>Cross_B</v>
      </c>
      <c r="X36" s="14">
        <f>Correl!BW109</f>
        <v>0.181294017748416</v>
      </c>
      <c r="Y36" s="17" t="str">
        <f>Correl!BX109</f>
        <v>AQI_B</v>
      </c>
    </row>
    <row r="37" spans="22:25" ht="12.75">
      <c r="V37" s="14">
        <f>Correl!BU110</f>
        <v>0.011361939885833942</v>
      </c>
      <c r="W37" s="17" t="str">
        <f>Correl!BV110</f>
        <v>Air_B, °C</v>
      </c>
      <c r="X37" s="14">
        <f>Correl!BW110</f>
        <v>0.17554353891570937</v>
      </c>
      <c r="Y37" s="17" t="str">
        <f>Correl!BX110</f>
        <v>Air_S, °C</v>
      </c>
    </row>
    <row r="38" spans="22:25" ht="12.75">
      <c r="V38" s="14">
        <f>Correl!BU111</f>
        <v>0.010346762711379225</v>
      </c>
      <c r="W38" s="17" t="str">
        <f>Correl!BV111</f>
        <v>Air_I, °C</v>
      </c>
      <c r="X38" s="14">
        <f>Correl!BW111</f>
        <v>0.17552897006047297</v>
      </c>
      <c r="Y38" s="23" t="str">
        <f>Correl!BX111</f>
        <v>TDS_I, g/L</v>
      </c>
    </row>
    <row r="39" spans="22:25" ht="12.75">
      <c r="V39" s="14">
        <f>Correl!BU112</f>
        <v>0.009788580788217593</v>
      </c>
      <c r="W39" s="20" t="str">
        <f>Correl!BV112</f>
        <v>Temp_I,cm</v>
      </c>
      <c r="X39" s="14">
        <f>Correl!BW112</f>
        <v>0.1732052760754094</v>
      </c>
      <c r="Y39" s="17" t="str">
        <f>Correl!BX112</f>
        <v>AQI_I</v>
      </c>
    </row>
    <row r="40" spans="22:25" ht="12.75">
      <c r="V40" s="14">
        <f>Correl!BU113</f>
        <v>0.009229054415536828</v>
      </c>
      <c r="W40" s="17" t="str">
        <f>Correl!BV113</f>
        <v>Wind_B</v>
      </c>
      <c r="X40" s="14">
        <f>Correl!BW113</f>
        <v>0.1719488510429066</v>
      </c>
      <c r="Y40" s="23" t="str">
        <f>Correl!BX113</f>
        <v>TDS_S, g/L</v>
      </c>
    </row>
    <row r="41" spans="22:25" ht="12.75">
      <c r="V41" s="14">
        <f>Correl!BU114</f>
        <v>0.0030602976349400554</v>
      </c>
      <c r="W41" s="20" t="str">
        <f>Correl!BV114</f>
        <v>Level_B, cm</v>
      </c>
      <c r="X41" s="14">
        <f>Correl!BW114</f>
        <v>0.16893632437072853</v>
      </c>
      <c r="Y41" s="20" t="str">
        <f>Correl!BX114</f>
        <v>Temp_I,cm</v>
      </c>
    </row>
    <row r="42" spans="22:25" ht="12.75">
      <c r="V42" s="14">
        <f>Correl!BU115</f>
        <v>0.0028234941458626472</v>
      </c>
      <c r="W42" s="17" t="str">
        <f>Correl!BV115</f>
        <v>AQI_B</v>
      </c>
      <c r="X42" s="14">
        <f>Correl!BW115</f>
        <v>0.16495967788603372</v>
      </c>
      <c r="Y42" s="17" t="str">
        <f>Correl!BX115</f>
        <v>AQI_S</v>
      </c>
    </row>
    <row r="43" spans="22:25" ht="12.75">
      <c r="V43" s="14">
        <f>Correl!BU116</f>
        <v>0.0007327869634638803</v>
      </c>
      <c r="W43" s="23" t="str">
        <f>Correl!BV116</f>
        <v>TDS_I, g/L</v>
      </c>
      <c r="X43" s="14">
        <f>Correl!BW116</f>
        <v>0.16447249210738862</v>
      </c>
      <c r="Y43" s="20" t="str">
        <f>Correl!BX116</f>
        <v>pH_I</v>
      </c>
    </row>
    <row r="44" spans="22:25" ht="12.75">
      <c r="V44" s="14">
        <f>Correl!BU117</f>
        <v>-0.001460465037822042</v>
      </c>
      <c r="W44" s="20" t="str">
        <f>Correl!BV117</f>
        <v>TDS_B, g/L</v>
      </c>
      <c r="X44" s="14">
        <f>Correl!BW117</f>
        <v>0.16288750731559928</v>
      </c>
      <c r="Y44" s="17" t="str">
        <f>Correl!BX117</f>
        <v>Wind_I</v>
      </c>
    </row>
    <row r="45" spans="22:25" ht="12.75">
      <c r="V45" s="14">
        <f>Correl!BU118</f>
        <v>-0.0026172206710608527</v>
      </c>
      <c r="W45" s="17" t="str">
        <f>Correl!BV118</f>
        <v>Humid_I</v>
      </c>
      <c r="X45" s="14">
        <f>Correl!BW118</f>
        <v>0.16179357540011358</v>
      </c>
      <c r="Y45" s="17" t="str">
        <f>Correl!BX118</f>
        <v>Prec_S, mm</v>
      </c>
    </row>
    <row r="46" spans="22:25" ht="12.75">
      <c r="V46" s="14">
        <f>Correl!BU119</f>
        <v>-0.008191840487592653</v>
      </c>
      <c r="W46" s="20" t="str">
        <f>Correl!BV119</f>
        <v>Level_I,cm</v>
      </c>
      <c r="X46" s="14">
        <f>Correl!BW119</f>
        <v>0.1587500850621659</v>
      </c>
      <c r="Y46" s="20" t="str">
        <f>Correl!BX119</f>
        <v>TDS_I, g/L</v>
      </c>
    </row>
    <row r="47" spans="22:25" ht="12.75">
      <c r="V47" s="14">
        <f>Correl!BU120</f>
        <v>-0.008867215138879548</v>
      </c>
      <c r="W47" s="23" t="str">
        <f>Correl!BV120</f>
        <v>pH_B</v>
      </c>
      <c r="X47" s="14">
        <f>Correl!BW120</f>
        <v>0.15619434733504184</v>
      </c>
      <c r="Y47" s="23" t="str">
        <f>Correl!BX120</f>
        <v>pH_S</v>
      </c>
    </row>
    <row r="48" spans="22:25" ht="12.75">
      <c r="V48" s="14">
        <f>Correl!BU121</f>
        <v>-0.012853262575296055</v>
      </c>
      <c r="W48" s="17" t="str">
        <f>Correl!BV121</f>
        <v>AQI_S</v>
      </c>
      <c r="X48" s="14">
        <f>Correl!BW121</f>
        <v>0.15113683572466186</v>
      </c>
      <c r="Y48" s="17" t="str">
        <f>Correl!BX121</f>
        <v>Humid_I</v>
      </c>
    </row>
    <row r="49" spans="22:25" ht="12.75">
      <c r="V49" s="14">
        <f>Correl!BU122</f>
        <v>-0.01705039701233699</v>
      </c>
      <c r="W49" s="23" t="str">
        <f>Correl!BV122</f>
        <v>TDS_S, g/L</v>
      </c>
      <c r="X49" s="14">
        <f>Correl!BW122</f>
        <v>0.1500875940978653</v>
      </c>
      <c r="Y49" s="20" t="str">
        <f>Correl!BX122</f>
        <v>pH_S</v>
      </c>
    </row>
    <row r="50" spans="22:25" ht="12.75">
      <c r="V50" s="14">
        <f>Correl!BU123</f>
        <v>-0.03069944078622128</v>
      </c>
      <c r="W50" s="17" t="str">
        <f>Correl!BV123</f>
        <v>AQI_I</v>
      </c>
      <c r="X50" s="14">
        <f>Correl!BW123</f>
        <v>0.13929745668036536</v>
      </c>
      <c r="Y50" s="23" t="str">
        <f>Correl!BX123</f>
        <v>pH_I</v>
      </c>
    </row>
    <row r="51" spans="1:25" ht="12.75">
      <c r="A51" s="18"/>
      <c r="J51" s="4"/>
      <c r="K51" s="14"/>
      <c r="L51" s="4"/>
      <c r="M51" s="4"/>
      <c r="N51" s="4"/>
      <c r="O51" s="4"/>
      <c r="P51" s="4"/>
      <c r="Q51" s="4"/>
      <c r="R51" s="21"/>
      <c r="S51" s="14"/>
      <c r="T51" s="14"/>
      <c r="U51" s="14"/>
      <c r="V51" s="14">
        <f>Correl!BU124</f>
        <v>-0.037361378130900694</v>
      </c>
      <c r="W51" s="20" t="str">
        <f>Correl!BV124</f>
        <v>TDS_S, g/L</v>
      </c>
      <c r="X51" s="14">
        <f>Correl!BW124</f>
        <v>0.13178824571173806</v>
      </c>
      <c r="Y51" s="17" t="str">
        <f>Correl!BX124</f>
        <v>Wind_S</v>
      </c>
    </row>
    <row r="52" spans="1:25" ht="12.75">
      <c r="A52" s="18"/>
      <c r="J52" s="4"/>
      <c r="K52" s="14"/>
      <c r="L52" s="4"/>
      <c r="M52" s="4"/>
      <c r="N52" s="4"/>
      <c r="O52" s="4"/>
      <c r="P52" s="4"/>
      <c r="Q52" s="4"/>
      <c r="R52" s="4"/>
      <c r="S52" s="14"/>
      <c r="T52" s="14"/>
      <c r="U52" s="14"/>
      <c r="V52" s="14">
        <f>Correl!BU125</f>
        <v>-0.06903619457587716</v>
      </c>
      <c r="W52" s="20" t="str">
        <f>Correl!BV125</f>
        <v>TDS_I, g/L</v>
      </c>
      <c r="X52" s="14">
        <f>Correl!BW125</f>
        <v>0.12771641719383306</v>
      </c>
      <c r="Y52" s="20" t="str">
        <f>Correl!BX125</f>
        <v>Temp_S,cm</v>
      </c>
    </row>
    <row r="53" spans="1:25" ht="12.75">
      <c r="A53" s="18"/>
      <c r="J53" s="4"/>
      <c r="K53" s="14"/>
      <c r="L53" s="4"/>
      <c r="M53" s="4"/>
      <c r="N53" s="4"/>
      <c r="O53" s="4"/>
      <c r="P53" s="4"/>
      <c r="Q53" s="4"/>
      <c r="R53" s="4"/>
      <c r="S53" s="14"/>
      <c r="T53" s="14"/>
      <c r="U53" s="14"/>
      <c r="V53" s="14">
        <f>Correl!BU126</f>
        <v>-0.0778401404822731</v>
      </c>
      <c r="W53" s="23" t="str">
        <f>Correl!BV126</f>
        <v>TDS_B, g/L</v>
      </c>
      <c r="X53" s="14">
        <f>Correl!BW126</f>
        <v>0.1240125964991653</v>
      </c>
      <c r="Y53" s="17" t="str">
        <f>Correl!BX126</f>
        <v>Humid_S</v>
      </c>
    </row>
    <row r="54" spans="1:25" ht="12.75">
      <c r="A54" s="18"/>
      <c r="J54" s="4"/>
      <c r="K54" s="14"/>
      <c r="L54" s="4"/>
      <c r="M54" s="4"/>
      <c r="N54" s="4"/>
      <c r="O54" s="4"/>
      <c r="P54" s="4"/>
      <c r="Q54" s="4"/>
      <c r="R54" s="21"/>
      <c r="S54" s="14"/>
      <c r="T54" s="14"/>
      <c r="U54" s="14"/>
      <c r="V54" s="24"/>
      <c r="W54" s="18"/>
      <c r="X54" s="24"/>
      <c r="Y54" s="18"/>
    </row>
    <row r="55" spans="1:25" ht="12.75">
      <c r="A55" s="18"/>
      <c r="J55" s="4"/>
      <c r="K55" s="14"/>
      <c r="L55" s="4"/>
      <c r="M55" s="4"/>
      <c r="N55" s="4"/>
      <c r="O55" s="4"/>
      <c r="P55" s="4"/>
      <c r="Q55" s="4"/>
      <c r="R55" s="21"/>
      <c r="S55" s="14"/>
      <c r="T55" s="14"/>
      <c r="U55" s="14"/>
      <c r="V55" s="24"/>
      <c r="W55" s="18"/>
      <c r="X55" s="24"/>
      <c r="Y55" s="18"/>
    </row>
    <row r="56" spans="1:25" ht="12.75">
      <c r="A56" s="18"/>
      <c r="J56" s="4"/>
      <c r="K56" s="14"/>
      <c r="L56" s="4"/>
      <c r="M56" s="4"/>
      <c r="N56" s="4"/>
      <c r="O56" s="4"/>
      <c r="P56" s="4"/>
      <c r="Q56" s="4"/>
      <c r="R56" s="21"/>
      <c r="S56" s="14"/>
      <c r="T56" s="14"/>
      <c r="U56" s="14"/>
      <c r="V56" s="24"/>
      <c r="W56" s="18"/>
      <c r="X56" s="24"/>
      <c r="Y56" s="18"/>
    </row>
    <row r="57" spans="1:25" ht="12.75">
      <c r="A57" s="18"/>
      <c r="J57" s="4"/>
      <c r="K57" s="14"/>
      <c r="L57" s="4"/>
      <c r="M57" s="4"/>
      <c r="N57" s="4"/>
      <c r="O57" s="4"/>
      <c r="P57" s="4"/>
      <c r="Q57" s="4"/>
      <c r="R57" s="4"/>
      <c r="S57" s="14"/>
      <c r="T57" s="14"/>
      <c r="U57" s="14"/>
      <c r="V57" s="24"/>
      <c r="W57" s="18"/>
      <c r="X57" s="24"/>
      <c r="Y57" s="18"/>
    </row>
    <row r="58" spans="1:25" ht="12.75">
      <c r="A58" s="18"/>
      <c r="J58" s="4"/>
      <c r="K58" s="14"/>
      <c r="L58" s="4"/>
      <c r="M58" s="4"/>
      <c r="N58" s="4"/>
      <c r="O58" s="4"/>
      <c r="P58" s="4"/>
      <c r="Q58" s="4"/>
      <c r="R58" s="21"/>
      <c r="S58" s="14"/>
      <c r="T58" s="14"/>
      <c r="U58" s="14"/>
      <c r="V58" s="24"/>
      <c r="W58" s="18"/>
      <c r="X58" s="24"/>
      <c r="Y58" s="18"/>
    </row>
    <row r="59" spans="1:25" ht="12.75">
      <c r="A59" s="18"/>
      <c r="J59" s="4"/>
      <c r="K59" s="14"/>
      <c r="L59" s="4"/>
      <c r="M59" s="4"/>
      <c r="N59" s="4"/>
      <c r="O59" s="4"/>
      <c r="P59" s="4"/>
      <c r="Q59" s="4"/>
      <c r="R59" s="4"/>
      <c r="S59" s="14"/>
      <c r="T59" s="14"/>
      <c r="U59" s="14"/>
      <c r="V59" s="24"/>
      <c r="W59" s="18"/>
      <c r="X59" s="24"/>
      <c r="Y59" s="18"/>
    </row>
    <row r="60" spans="1:25" ht="12.75">
      <c r="A60" s="18"/>
      <c r="J60" s="4"/>
      <c r="K60" s="14"/>
      <c r="L60" s="4"/>
      <c r="M60" s="4"/>
      <c r="N60" s="4"/>
      <c r="O60" s="4"/>
      <c r="P60" s="4"/>
      <c r="Q60" s="4"/>
      <c r="R60" s="4"/>
      <c r="S60" s="14"/>
      <c r="T60" s="14"/>
      <c r="U60" s="14"/>
      <c r="V60" s="24"/>
      <c r="W60" s="18"/>
      <c r="X60" s="24"/>
      <c r="Y60" s="18"/>
    </row>
    <row r="61" spans="1:25" ht="12.75">
      <c r="A61" s="18"/>
      <c r="J61" s="4"/>
      <c r="K61" s="14"/>
      <c r="L61" s="4"/>
      <c r="M61" s="4"/>
      <c r="N61" s="4"/>
      <c r="O61" s="4"/>
      <c r="P61" s="4"/>
      <c r="Q61" s="4"/>
      <c r="R61" s="4"/>
      <c r="S61" s="14"/>
      <c r="T61" s="14"/>
      <c r="U61" s="14"/>
      <c r="V61" s="24"/>
      <c r="W61" s="18"/>
      <c r="X61" s="24"/>
      <c r="Y61" s="18"/>
    </row>
    <row r="62" spans="1:25" ht="12.75">
      <c r="A62" s="18"/>
      <c r="J62" s="4"/>
      <c r="K62" s="14"/>
      <c r="L62" s="4"/>
      <c r="M62" s="4"/>
      <c r="N62" s="4"/>
      <c r="O62" s="4"/>
      <c r="P62" s="4"/>
      <c r="Q62" s="4"/>
      <c r="R62" s="21"/>
      <c r="S62" s="14"/>
      <c r="T62" s="14"/>
      <c r="U62" s="14"/>
      <c r="V62" s="24"/>
      <c r="W62" s="18"/>
      <c r="X62" s="24"/>
      <c r="Y62" s="18"/>
    </row>
    <row r="63" spans="1:25" ht="12.75">
      <c r="A63" s="18"/>
      <c r="J63" s="4"/>
      <c r="K63" s="14"/>
      <c r="L63" s="4"/>
      <c r="M63" s="4"/>
      <c r="N63" s="4"/>
      <c r="O63" s="4"/>
      <c r="P63" s="4"/>
      <c r="Q63" s="4"/>
      <c r="R63" s="4"/>
      <c r="S63" s="14"/>
      <c r="T63" s="14"/>
      <c r="U63" s="14"/>
      <c r="V63" s="24"/>
      <c r="W63" s="18"/>
      <c r="X63" s="24"/>
      <c r="Y63" s="18"/>
    </row>
    <row r="64" spans="1:25" ht="12.75">
      <c r="A64" s="18"/>
      <c r="J64" s="4"/>
      <c r="K64" s="14"/>
      <c r="L64" s="4"/>
      <c r="M64" s="4"/>
      <c r="N64" s="4"/>
      <c r="O64" s="4"/>
      <c r="P64" s="4"/>
      <c r="Q64" s="4"/>
      <c r="R64" s="4"/>
      <c r="S64" s="14"/>
      <c r="T64" s="14"/>
      <c r="U64" s="14"/>
      <c r="V64" s="24"/>
      <c r="W64" s="18"/>
      <c r="X64" s="24"/>
      <c r="Y64" s="18"/>
    </row>
    <row r="65" spans="1:25" ht="12.75">
      <c r="A65" s="18"/>
      <c r="J65" s="4"/>
      <c r="K65" s="14"/>
      <c r="L65" s="4"/>
      <c r="M65" s="4"/>
      <c r="N65" s="4"/>
      <c r="O65" s="4"/>
      <c r="P65" s="4"/>
      <c r="Q65" s="4"/>
      <c r="R65" s="4"/>
      <c r="S65" s="14"/>
      <c r="T65" s="14"/>
      <c r="U65" s="14"/>
      <c r="V65" s="24"/>
      <c r="W65" s="18"/>
      <c r="X65" s="24"/>
      <c r="Y65" s="18"/>
    </row>
    <row r="66" spans="1:25" ht="12.75">
      <c r="A66" s="18"/>
      <c r="J66" s="4"/>
      <c r="K66" s="14"/>
      <c r="L66" s="4"/>
      <c r="M66" s="4"/>
      <c r="N66" s="4"/>
      <c r="O66" s="4"/>
      <c r="P66" s="4"/>
      <c r="Q66" s="4"/>
      <c r="R66" s="4"/>
      <c r="S66" s="14"/>
      <c r="T66" s="14"/>
      <c r="U66" s="14"/>
      <c r="V66" s="24"/>
      <c r="W66" s="18"/>
      <c r="X66" s="24"/>
      <c r="Y66" s="18"/>
    </row>
    <row r="67" spans="1:25" ht="12.75">
      <c r="A67" s="18"/>
      <c r="J67" s="4"/>
      <c r="K67" s="14"/>
      <c r="L67" s="4"/>
      <c r="M67" s="4"/>
      <c r="N67" s="4"/>
      <c r="O67" s="4"/>
      <c r="P67" s="4"/>
      <c r="Q67" s="4"/>
      <c r="R67" s="21"/>
      <c r="S67" s="14"/>
      <c r="T67" s="14"/>
      <c r="U67" s="14"/>
      <c r="V67" s="24"/>
      <c r="W67" s="18"/>
      <c r="X67" s="24"/>
      <c r="Y67" s="18"/>
    </row>
    <row r="68" spans="1:25" ht="12.75">
      <c r="A68" s="18"/>
      <c r="J68" s="4"/>
      <c r="K68" s="14"/>
      <c r="L68" s="4"/>
      <c r="M68" s="4"/>
      <c r="N68" s="4"/>
      <c r="O68" s="4"/>
      <c r="P68" s="4"/>
      <c r="Q68" s="4"/>
      <c r="R68" s="4"/>
      <c r="S68" s="14"/>
      <c r="T68" s="14"/>
      <c r="U68" s="14"/>
      <c r="V68" s="24"/>
      <c r="W68" s="18"/>
      <c r="X68" s="24"/>
      <c r="Y68" s="18"/>
    </row>
    <row r="69" spans="1:25" ht="12.75">
      <c r="A69" s="18"/>
      <c r="J69" s="4"/>
      <c r="K69" s="14"/>
      <c r="L69" s="4"/>
      <c r="M69" s="4"/>
      <c r="N69" s="4"/>
      <c r="O69" s="4"/>
      <c r="P69" s="4"/>
      <c r="Q69" s="4"/>
      <c r="R69" s="4"/>
      <c r="S69" s="14"/>
      <c r="T69" s="14"/>
      <c r="U69" s="14"/>
      <c r="V69" s="24"/>
      <c r="W69" s="18"/>
      <c r="X69" s="24"/>
      <c r="Y69" s="18"/>
    </row>
    <row r="70" spans="1:25" ht="12.75">
      <c r="A70" s="18"/>
      <c r="J70" s="4"/>
      <c r="K70" s="14"/>
      <c r="L70" s="4"/>
      <c r="M70" s="4"/>
      <c r="N70" s="4"/>
      <c r="O70" s="4"/>
      <c r="P70" s="4"/>
      <c r="Q70" s="4"/>
      <c r="R70" s="4"/>
      <c r="S70" s="14"/>
      <c r="T70" s="14"/>
      <c r="U70" s="14"/>
      <c r="V70" s="24"/>
      <c r="W70" s="18"/>
      <c r="X70" s="24"/>
      <c r="Y70" s="18"/>
    </row>
    <row r="71" spans="22:25" ht="12.75">
      <c r="V71" s="24"/>
      <c r="W71" s="18"/>
      <c r="X71" s="24"/>
      <c r="Y71" s="18"/>
    </row>
    <row r="72" spans="22:25" ht="12.75">
      <c r="V72" s="24"/>
      <c r="W72" s="18"/>
      <c r="X72" s="24"/>
      <c r="Y72" s="18"/>
    </row>
    <row r="73" spans="22:25" ht="12.75">
      <c r="V73" s="24"/>
      <c r="W73" s="18"/>
      <c r="X73" s="24"/>
      <c r="Y73" s="18"/>
    </row>
    <row r="74" spans="22:25" ht="12.75">
      <c r="V74" s="24"/>
      <c r="W74" s="18"/>
      <c r="X74" s="24"/>
      <c r="Y74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149</v>
      </c>
      <c r="F1" s="2" t="s">
        <v>156</v>
      </c>
      <c r="G1" t="s">
        <v>157</v>
      </c>
      <c r="H1" s="25" t="str">
        <f>Air_Temp!H1</f>
        <v>Nt</v>
      </c>
      <c r="K1" t="s">
        <v>1</v>
      </c>
      <c r="M1">
        <f>+AVERAGE(B6:B74)</f>
        <v>0.11522162715056758</v>
      </c>
    </row>
    <row r="2" spans="3:13" ht="12.75">
      <c r="C2" t="s">
        <v>64</v>
      </c>
      <c r="E2" s="3"/>
      <c r="F2" s="26">
        <f>+C3</f>
        <v>0.0022</v>
      </c>
      <c r="G2">
        <f>D3</f>
        <v>10</v>
      </c>
      <c r="H2" s="25">
        <f>Air_Temp!H2</f>
        <v>8</v>
      </c>
      <c r="L2" s="5" t="s">
        <v>3</v>
      </c>
      <c r="M2" s="5">
        <f>+J19/I19</f>
        <v>0.17118946312747071</v>
      </c>
    </row>
    <row r="3" spans="3:13" ht="12.75">
      <c r="C3" s="6">
        <v>0.0022</v>
      </c>
      <c r="D3" s="6">
        <f>+D75</f>
        <v>10</v>
      </c>
      <c r="E3" s="7">
        <v>1.9</v>
      </c>
      <c r="F3" s="26"/>
      <c r="G3" s="25">
        <v>4.6</v>
      </c>
      <c r="H3" s="25"/>
      <c r="J3" t="s">
        <v>4</v>
      </c>
      <c r="L3" s="8" t="s">
        <v>5</v>
      </c>
      <c r="M3" s="8">
        <f>+L19/I19</f>
        <v>0.042498957338685646</v>
      </c>
    </row>
    <row r="4" spans="5:13" ht="12.75">
      <c r="E4" s="8">
        <f>+C3*2^(E3+0.618)</f>
        <v>0.01260132492257006</v>
      </c>
      <c r="F4" s="2">
        <f>F75</f>
        <v>7</v>
      </c>
      <c r="G4" s="25">
        <v>0.0818836509249687</v>
      </c>
      <c r="H4" s="25">
        <v>1</v>
      </c>
      <c r="J4" s="5">
        <f>+C3</f>
        <v>0.0022</v>
      </c>
      <c r="K4" s="8">
        <f>+E4</f>
        <v>0.01260132492257006</v>
      </c>
      <c r="L4" s="9" t="s">
        <v>6</v>
      </c>
      <c r="M4" s="9">
        <f>+M19/I19</f>
        <v>0.7863115795338437</v>
      </c>
    </row>
    <row r="5" spans="2:7" ht="12.75">
      <c r="B5" t="s">
        <v>153</v>
      </c>
      <c r="C5" t="s">
        <v>154</v>
      </c>
      <c r="D5" t="s">
        <v>7</v>
      </c>
      <c r="E5" t="s">
        <v>155</v>
      </c>
      <c r="F5" s="10" t="s">
        <v>7</v>
      </c>
      <c r="G5" s="11"/>
    </row>
    <row r="6" spans="1:13" ht="12.75">
      <c r="A6" s="1">
        <v>38471</v>
      </c>
      <c r="B6">
        <f>Data!D6</f>
        <v>0.30907653613565705</v>
      </c>
      <c r="C6" s="12">
        <f>B6</f>
        <v>0.30907653613565705</v>
      </c>
      <c r="D6">
        <v>0</v>
      </c>
      <c r="E6" s="12">
        <f>B6</f>
        <v>0.30907653613565705</v>
      </c>
      <c r="F6">
        <v>0</v>
      </c>
      <c r="I6" t="s">
        <v>153</v>
      </c>
      <c r="J6" t="s">
        <v>154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Data!D7</f>
        <v>0.2570935276986649</v>
      </c>
      <c r="C7">
        <f>+IF(B7-C6&gt;$C$3,C6+$C$3,B7)</f>
        <v>0.2570935276986649</v>
      </c>
      <c r="D7">
        <f>+IF(AND(B7=C7,B6&gt;C6,B6&gt;=C7),1,0)</f>
        <v>0</v>
      </c>
      <c r="E7">
        <f aca="true" t="shared" si="0" ref="E7:E70">+IF(B7-E6&gt;$E$4,E6+$E$4,B7)</f>
        <v>0.2570935276986649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Data!D8</f>
        <v>0.2100662415048262</v>
      </c>
      <c r="C8">
        <f>+IF(B8-C7&gt;$C$3,C7+$C$3,B8)</f>
        <v>0.2100662415048262</v>
      </c>
      <c r="D8">
        <f>+IF(AND(B8=C8,B7&gt;C7,B7&gt;=C8),1,0)</f>
        <v>0</v>
      </c>
      <c r="E8">
        <f t="shared" si="0"/>
        <v>0.2100662415048262</v>
      </c>
      <c r="F8">
        <f aca="true" t="shared" si="1" ref="F8:F71">+IF(AND(B8=E8,B7&gt;E7,B7&gt;=E8),1,0)</f>
        <v>0</v>
      </c>
      <c r="H8" s="13">
        <v>38384</v>
      </c>
    </row>
    <row r="9" spans="1:13" ht="12.75">
      <c r="A9" s="1">
        <v>38474</v>
      </c>
      <c r="B9">
        <f>Data!D9</f>
        <v>0.18147403883115346</v>
      </c>
      <c r="C9">
        <f>+IF(B9-C8&gt;$C$3,C8+$C$3,B9)</f>
        <v>0.18147403883115346</v>
      </c>
      <c r="D9">
        <f>+IF(AND(B9=C9,B8&gt;C8,B8&gt;=C9),1,0)</f>
        <v>0</v>
      </c>
      <c r="E9">
        <f t="shared" si="0"/>
        <v>0.18147403883115346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Data!D10</f>
        <v>0.19549409376226287</v>
      </c>
      <c r="C10">
        <f aca="true" t="shared" si="2" ref="C10:C73">+IF(B10-C9&gt;$C$3,C9+$C$3,B10)</f>
        <v>0.18367403883115346</v>
      </c>
      <c r="D10">
        <f aca="true" t="shared" si="3" ref="D10:D73">+IF(AND(B10=C10,B9&gt;C9,B9&gt;=C10),1,0)</f>
        <v>0</v>
      </c>
      <c r="E10">
        <f t="shared" si="0"/>
        <v>0.19407536375372353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Data!D11</f>
        <v>0.1680059537973586</v>
      </c>
      <c r="C11">
        <f t="shared" si="2"/>
        <v>0.1680059537973586</v>
      </c>
      <c r="D11">
        <f t="shared" si="3"/>
        <v>1</v>
      </c>
      <c r="E11">
        <f t="shared" si="0"/>
        <v>0.1680059537973586</v>
      </c>
      <c r="F11">
        <f t="shared" si="1"/>
        <v>1</v>
      </c>
      <c r="H11" s="13">
        <v>38473</v>
      </c>
      <c r="I11" s="4">
        <f>+MAX(B$8:B$38)-MIN(B$8:B$38)</f>
        <v>0.14887429134612823</v>
      </c>
      <c r="J11" s="4">
        <f>+MAX(C$8:C$38)-MIN(C$8:C$38)</f>
        <v>0.14887429134612823</v>
      </c>
      <c r="K11" s="4">
        <f>+MAX(E$8:E$38)-MIN(E$8:E$38)</f>
        <v>0.14887429134612823</v>
      </c>
      <c r="L11" s="14">
        <f>+K11-J11</f>
        <v>0</v>
      </c>
      <c r="M11" s="14">
        <f>+I11-K11</f>
        <v>0</v>
      </c>
    </row>
    <row r="12" spans="1:13" ht="12.75">
      <c r="A12" s="1">
        <v>38477</v>
      </c>
      <c r="B12">
        <f>Data!D12</f>
        <v>0.15508949137588526</v>
      </c>
      <c r="C12">
        <f t="shared" si="2"/>
        <v>0.15508949137588526</v>
      </c>
      <c r="D12">
        <f t="shared" si="3"/>
        <v>0</v>
      </c>
      <c r="E12">
        <f t="shared" si="0"/>
        <v>0.15508949137588526</v>
      </c>
      <c r="F12">
        <f t="shared" si="1"/>
        <v>0</v>
      </c>
      <c r="H12" s="13">
        <v>38504</v>
      </c>
      <c r="I12" s="4">
        <f>+MAX(B$39:B$68)-MIN(B$39:B$68)</f>
        <v>0.8362810159110544</v>
      </c>
      <c r="J12" s="4">
        <f>+MAX(C$39:C$68)-MIN(C$39:C$68)</f>
        <v>0.019773916800407285</v>
      </c>
      <c r="K12" s="4">
        <f>+MAX(E$39:E$68)-MIN(E$39:E$68)</f>
        <v>0.06164199017551004</v>
      </c>
      <c r="L12" s="14">
        <f>+K12-J12</f>
        <v>0.04186807337510275</v>
      </c>
      <c r="M12" s="14">
        <f>+I12-K12</f>
        <v>0.7746390257355443</v>
      </c>
    </row>
    <row r="13" spans="1:13" ht="12.75">
      <c r="A13" s="1">
        <v>38478</v>
      </c>
      <c r="B13">
        <f>Data!D13</f>
        <v>0.14272405698135404</v>
      </c>
      <c r="C13">
        <f t="shared" si="2"/>
        <v>0.14272405698135404</v>
      </c>
      <c r="D13">
        <f t="shared" si="3"/>
        <v>0</v>
      </c>
      <c r="E13">
        <f t="shared" si="0"/>
        <v>0.14272405698135404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Data!D14</f>
        <v>0.13674771567702482</v>
      </c>
      <c r="C14">
        <f t="shared" si="2"/>
        <v>0.13674771567702482</v>
      </c>
      <c r="D14">
        <f t="shared" si="3"/>
        <v>0</v>
      </c>
      <c r="E14">
        <f t="shared" si="0"/>
        <v>0.13674771567702482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Data!D15</f>
        <v>0.11964250248100419</v>
      </c>
      <c r="C15">
        <f t="shared" si="2"/>
        <v>0.11964250248100419</v>
      </c>
      <c r="D15">
        <f t="shared" si="3"/>
        <v>0</v>
      </c>
      <c r="E15">
        <f t="shared" si="0"/>
        <v>0.11964250248100419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Data!D16</f>
        <v>0.1309087833603718</v>
      </c>
      <c r="C16">
        <f t="shared" si="2"/>
        <v>0.12184250248100419</v>
      </c>
      <c r="D16">
        <f t="shared" si="3"/>
        <v>0</v>
      </c>
      <c r="E16">
        <f t="shared" si="0"/>
        <v>0.1309087833603718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Data!D17</f>
        <v>0.11964250248100419</v>
      </c>
      <c r="C17">
        <f t="shared" si="2"/>
        <v>0.11964250248100419</v>
      </c>
      <c r="D17">
        <f t="shared" si="3"/>
        <v>1</v>
      </c>
      <c r="E17">
        <f t="shared" si="0"/>
        <v>0.11964250248100419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Data!D18</f>
        <v>0.11964250248100419</v>
      </c>
      <c r="C18">
        <f t="shared" si="2"/>
        <v>0.11964250248100419</v>
      </c>
      <c r="D18">
        <f t="shared" si="3"/>
        <v>0</v>
      </c>
      <c r="E18">
        <f t="shared" si="0"/>
        <v>0.11964250248100419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Data!D19</f>
        <v>0.11964250248100419</v>
      </c>
      <c r="C19">
        <f t="shared" si="2"/>
        <v>0.11964250248100419</v>
      </c>
      <c r="D19">
        <f t="shared" si="3"/>
        <v>0</v>
      </c>
      <c r="E19">
        <f t="shared" si="0"/>
        <v>0.11964250248100419</v>
      </c>
      <c r="F19">
        <f t="shared" si="1"/>
        <v>0</v>
      </c>
      <c r="H19" t="s">
        <v>9</v>
      </c>
      <c r="I19" s="14">
        <f>+AVERAGE(I7:I18)</f>
        <v>0.4925776536285913</v>
      </c>
      <c r="J19" s="14">
        <f>+AVERAGE(J7:J18)</f>
        <v>0.08432410407326776</v>
      </c>
      <c r="K19" s="14">
        <f>+AVERAGE(K7:K18)</f>
        <v>0.10525814076081913</v>
      </c>
      <c r="L19" s="14">
        <f>+AVERAGE(L7:L18)</f>
        <v>0.020934036687551377</v>
      </c>
      <c r="M19" s="14">
        <f>+AVERAGE(M7:M18)</f>
        <v>0.38731951286777216</v>
      </c>
    </row>
    <row r="20" spans="1:6" ht="12.75">
      <c r="A20" s="1">
        <v>38485</v>
      </c>
      <c r="B20">
        <f>Data!D20</f>
        <v>0.1142147794558821</v>
      </c>
      <c r="C20">
        <f t="shared" si="2"/>
        <v>0.1142147794558821</v>
      </c>
      <c r="D20">
        <f t="shared" si="3"/>
        <v>0</v>
      </c>
      <c r="E20">
        <f t="shared" si="0"/>
        <v>0.1142147794558821</v>
      </c>
      <c r="F20">
        <f t="shared" si="1"/>
        <v>0</v>
      </c>
    </row>
    <row r="21" spans="1:8" ht="12.75">
      <c r="A21" s="1">
        <v>38486</v>
      </c>
      <c r="B21">
        <f>Data!D21</f>
        <v>0.17680412238771848</v>
      </c>
      <c r="C21">
        <f t="shared" si="2"/>
        <v>0.11641477945588209</v>
      </c>
      <c r="D21">
        <f t="shared" si="3"/>
        <v>0</v>
      </c>
      <c r="E21">
        <f t="shared" si="0"/>
        <v>0.12681610437845217</v>
      </c>
      <c r="F21">
        <f t="shared" si="1"/>
        <v>0</v>
      </c>
      <c r="H21" s="15"/>
    </row>
    <row r="22" spans="1:6" ht="12.75">
      <c r="A22" s="1">
        <v>38487</v>
      </c>
      <c r="B22">
        <f>Data!D22</f>
        <v>0.16437724526380348</v>
      </c>
      <c r="C22">
        <f t="shared" si="2"/>
        <v>0.11861477945588209</v>
      </c>
      <c r="D22">
        <f t="shared" si="3"/>
        <v>0</v>
      </c>
      <c r="E22">
        <f t="shared" si="0"/>
        <v>0.13941742930102224</v>
      </c>
      <c r="F22">
        <f t="shared" si="1"/>
        <v>0</v>
      </c>
    </row>
    <row r="23" spans="1:6" ht="12.75">
      <c r="A23" s="1">
        <v>38488</v>
      </c>
      <c r="B23">
        <f>Data!D23</f>
        <v>0.12120362025819763</v>
      </c>
      <c r="C23">
        <f t="shared" si="2"/>
        <v>0.12081477945588208</v>
      </c>
      <c r="D23">
        <f t="shared" si="3"/>
        <v>0</v>
      </c>
      <c r="E23">
        <f t="shared" si="0"/>
        <v>0.12120362025819763</v>
      </c>
      <c r="F23">
        <f t="shared" si="1"/>
        <v>1</v>
      </c>
    </row>
    <row r="24" spans="1:6" ht="12.75">
      <c r="A24" s="1">
        <v>38489</v>
      </c>
      <c r="B24">
        <f>Data!D24</f>
        <v>0.09498889197376255</v>
      </c>
      <c r="C24">
        <f t="shared" si="2"/>
        <v>0.09498889197376255</v>
      </c>
      <c r="D24">
        <f t="shared" si="3"/>
        <v>1</v>
      </c>
      <c r="E24">
        <f t="shared" si="0"/>
        <v>0.09498889197376255</v>
      </c>
      <c r="F24">
        <f t="shared" si="1"/>
        <v>0</v>
      </c>
    </row>
    <row r="25" spans="1:6" ht="12.75">
      <c r="A25" s="1">
        <v>38490</v>
      </c>
      <c r="B25">
        <f>Data!D25</f>
        <v>0.0872989277838619</v>
      </c>
      <c r="C25">
        <f t="shared" si="2"/>
        <v>0.0872989277838619</v>
      </c>
      <c r="D25">
        <f t="shared" si="3"/>
        <v>0</v>
      </c>
      <c r="E25">
        <f t="shared" si="0"/>
        <v>0.0872989277838619</v>
      </c>
      <c r="F25">
        <f t="shared" si="1"/>
        <v>0</v>
      </c>
    </row>
    <row r="26" spans="1:6" ht="12.75">
      <c r="A26" s="1">
        <v>38491</v>
      </c>
      <c r="B26">
        <f>Data!D26</f>
        <v>0.08009566482879972</v>
      </c>
      <c r="C26">
        <f t="shared" si="2"/>
        <v>0.08009566482879972</v>
      </c>
      <c r="D26">
        <f t="shared" si="3"/>
        <v>0</v>
      </c>
      <c r="E26">
        <f t="shared" si="0"/>
        <v>0.08009566482879972</v>
      </c>
      <c r="F26">
        <f t="shared" si="1"/>
        <v>0</v>
      </c>
    </row>
    <row r="27" spans="1:6" ht="12.75">
      <c r="A27" s="1">
        <v>38492</v>
      </c>
      <c r="B27">
        <f>Data!D27</f>
        <v>0.08009566482879972</v>
      </c>
      <c r="C27">
        <f t="shared" si="2"/>
        <v>0.08009566482879972</v>
      </c>
      <c r="D27">
        <f t="shared" si="3"/>
        <v>0</v>
      </c>
      <c r="E27">
        <f t="shared" si="0"/>
        <v>0.08009566482879972</v>
      </c>
      <c r="F27">
        <f t="shared" si="1"/>
        <v>0</v>
      </c>
    </row>
    <row r="28" spans="1:6" ht="12.75">
      <c r="A28" s="1">
        <v>38493</v>
      </c>
      <c r="B28">
        <f>Data!D28</f>
        <v>0.07335742751540292</v>
      </c>
      <c r="C28">
        <f t="shared" si="2"/>
        <v>0.07335742751540292</v>
      </c>
      <c r="D28">
        <f t="shared" si="3"/>
        <v>0</v>
      </c>
      <c r="E28">
        <f t="shared" si="0"/>
        <v>0.07335742751540292</v>
      </c>
      <c r="F28">
        <f t="shared" si="1"/>
        <v>0</v>
      </c>
    </row>
    <row r="29" spans="1:6" ht="12.75">
      <c r="A29" s="1">
        <v>38494</v>
      </c>
      <c r="B29">
        <f>Data!D29</f>
        <v>0.061191950158697966</v>
      </c>
      <c r="C29">
        <f t="shared" si="2"/>
        <v>0.061191950158697966</v>
      </c>
      <c r="D29">
        <f t="shared" si="3"/>
        <v>0</v>
      </c>
      <c r="E29">
        <f t="shared" si="0"/>
        <v>0.061191950158697966</v>
      </c>
      <c r="F29">
        <f t="shared" si="1"/>
        <v>0</v>
      </c>
    </row>
    <row r="30" spans="1:6" ht="12.75">
      <c r="A30" s="1">
        <v>38495</v>
      </c>
      <c r="B30">
        <f>Data!D30</f>
        <v>0.06706306484697495</v>
      </c>
      <c r="C30">
        <f t="shared" si="2"/>
        <v>0.06339195015869796</v>
      </c>
      <c r="D30">
        <f t="shared" si="3"/>
        <v>0</v>
      </c>
      <c r="E30">
        <f t="shared" si="0"/>
        <v>0.06706306484697495</v>
      </c>
      <c r="F30">
        <f t="shared" si="1"/>
        <v>0</v>
      </c>
    </row>
    <row r="31" spans="1:6" ht="12.75">
      <c r="A31" s="1">
        <v>38496</v>
      </c>
      <c r="B31">
        <f>Data!D31</f>
        <v>0.0872989277838619</v>
      </c>
      <c r="C31">
        <f t="shared" si="2"/>
        <v>0.06559195015869795</v>
      </c>
      <c r="D31">
        <f t="shared" si="3"/>
        <v>0</v>
      </c>
      <c r="E31">
        <f t="shared" si="0"/>
        <v>0.07966438976954501</v>
      </c>
      <c r="F31">
        <f t="shared" si="1"/>
        <v>0</v>
      </c>
    </row>
    <row r="32" spans="1:6" ht="12.75">
      <c r="A32" s="1">
        <v>38497</v>
      </c>
      <c r="B32">
        <f>Data!D32</f>
        <v>0.06706306484697495</v>
      </c>
      <c r="C32">
        <f t="shared" si="2"/>
        <v>0.06706306484697495</v>
      </c>
      <c r="D32">
        <f t="shared" si="3"/>
        <v>1</v>
      </c>
      <c r="E32">
        <f t="shared" si="0"/>
        <v>0.06706306484697495</v>
      </c>
      <c r="F32">
        <f t="shared" si="1"/>
        <v>1</v>
      </c>
    </row>
    <row r="33" spans="1:6" ht="12.75">
      <c r="A33" s="1">
        <v>38498</v>
      </c>
      <c r="B33">
        <f>Data!D33</f>
        <v>0.06706306484697495</v>
      </c>
      <c r="C33">
        <f t="shared" si="2"/>
        <v>0.06706306484697495</v>
      </c>
      <c r="D33">
        <f t="shared" si="3"/>
        <v>0</v>
      </c>
      <c r="E33">
        <f t="shared" si="0"/>
        <v>0.06706306484697495</v>
      </c>
      <c r="F33">
        <f t="shared" si="1"/>
        <v>0</v>
      </c>
    </row>
    <row r="34" spans="1:6" ht="12.75">
      <c r="A34" s="1">
        <v>38499</v>
      </c>
      <c r="B34">
        <f>Data!D34</f>
        <v>0.061191950158697966</v>
      </c>
      <c r="C34">
        <f t="shared" si="2"/>
        <v>0.061191950158697966</v>
      </c>
      <c r="D34">
        <f t="shared" si="3"/>
        <v>0</v>
      </c>
      <c r="E34">
        <f t="shared" si="0"/>
        <v>0.061191950158697966</v>
      </c>
      <c r="F34">
        <f t="shared" si="1"/>
        <v>0</v>
      </c>
    </row>
    <row r="35" spans="1:6" ht="12.75">
      <c r="A35" s="1">
        <v>38500</v>
      </c>
      <c r="B35">
        <f>Data!D35</f>
        <v>0.061191950158697966</v>
      </c>
      <c r="C35">
        <f t="shared" si="2"/>
        <v>0.061191950158697966</v>
      </c>
      <c r="D35">
        <f t="shared" si="3"/>
        <v>0</v>
      </c>
      <c r="E35">
        <f t="shared" si="0"/>
        <v>0.061191950158697966</v>
      </c>
      <c r="F35">
        <f t="shared" si="1"/>
        <v>0</v>
      </c>
    </row>
    <row r="36" spans="1:6" ht="12.75">
      <c r="A36" s="1">
        <v>38501</v>
      </c>
      <c r="B36">
        <f>Data!D36</f>
        <v>0.061191950158697966</v>
      </c>
      <c r="C36">
        <f t="shared" si="2"/>
        <v>0.061191950158697966</v>
      </c>
      <c r="D36">
        <f t="shared" si="3"/>
        <v>0</v>
      </c>
      <c r="E36">
        <f t="shared" si="0"/>
        <v>0.061191950158697966</v>
      </c>
      <c r="F36">
        <f t="shared" si="1"/>
        <v>0</v>
      </c>
    </row>
    <row r="37" spans="1:6" ht="12.75">
      <c r="A37" s="1">
        <v>38502</v>
      </c>
      <c r="B37">
        <f>Data!D37</f>
        <v>0.10318775777536705</v>
      </c>
      <c r="C37">
        <f t="shared" si="2"/>
        <v>0.06339195015869796</v>
      </c>
      <c r="D37">
        <f t="shared" si="3"/>
        <v>0</v>
      </c>
      <c r="E37">
        <f t="shared" si="0"/>
        <v>0.07379327508126803</v>
      </c>
      <c r="F37">
        <f t="shared" si="1"/>
        <v>0</v>
      </c>
    </row>
    <row r="38" spans="1:6" ht="12.75">
      <c r="A38" s="1">
        <v>38503</v>
      </c>
      <c r="B38">
        <f>Data!D38</f>
        <v>0.07335742751540292</v>
      </c>
      <c r="C38">
        <f t="shared" si="2"/>
        <v>0.06559195015869795</v>
      </c>
      <c r="D38">
        <f t="shared" si="3"/>
        <v>0</v>
      </c>
      <c r="E38">
        <f t="shared" si="0"/>
        <v>0.07335742751540292</v>
      </c>
      <c r="F38">
        <f t="shared" si="1"/>
        <v>1</v>
      </c>
    </row>
    <row r="39" spans="1:6" ht="12.75">
      <c r="A39" s="1">
        <v>38504</v>
      </c>
      <c r="B39">
        <f>Data!D39</f>
        <v>0.055723980770697235</v>
      </c>
      <c r="C39">
        <f t="shared" si="2"/>
        <v>0.055723980770697235</v>
      </c>
      <c r="D39">
        <f t="shared" si="3"/>
        <v>1</v>
      </c>
      <c r="E39">
        <f t="shared" si="0"/>
        <v>0.055723980770697235</v>
      </c>
      <c r="F39">
        <f t="shared" si="1"/>
        <v>0</v>
      </c>
    </row>
    <row r="40" spans="1:6" ht="12.75">
      <c r="A40" s="1">
        <v>38505</v>
      </c>
      <c r="B40">
        <f>Data!D40</f>
        <v>0.05063957755349744</v>
      </c>
      <c r="C40">
        <f t="shared" si="2"/>
        <v>0.05063957755349744</v>
      </c>
      <c r="D40">
        <f t="shared" si="3"/>
        <v>0</v>
      </c>
      <c r="E40">
        <f t="shared" si="0"/>
        <v>0.05063957755349744</v>
      </c>
      <c r="F40">
        <f t="shared" si="1"/>
        <v>0</v>
      </c>
    </row>
    <row r="41" spans="1:10" ht="12.75">
      <c r="A41" s="1">
        <v>38506</v>
      </c>
      <c r="B41">
        <f>Data!D41</f>
        <v>0.05063957755349744</v>
      </c>
      <c r="C41">
        <f t="shared" si="2"/>
        <v>0.05063957755349744</v>
      </c>
      <c r="D41">
        <f t="shared" si="3"/>
        <v>0</v>
      </c>
      <c r="E41">
        <f t="shared" si="0"/>
        <v>0.05063957755349744</v>
      </c>
      <c r="F41">
        <f t="shared" si="1"/>
        <v>0</v>
      </c>
      <c r="J41" s="15"/>
    </row>
    <row r="42" spans="1:6" ht="12.75">
      <c r="A42" s="1">
        <v>38507</v>
      </c>
      <c r="B42">
        <f>Data!D42</f>
        <v>0.055723980770697235</v>
      </c>
      <c r="C42">
        <f t="shared" si="2"/>
        <v>0.05283957755349744</v>
      </c>
      <c r="D42">
        <f t="shared" si="3"/>
        <v>0</v>
      </c>
      <c r="E42">
        <f t="shared" si="0"/>
        <v>0.055723980770697235</v>
      </c>
      <c r="F42">
        <f t="shared" si="1"/>
        <v>0</v>
      </c>
    </row>
    <row r="43" spans="1:6" ht="12.75">
      <c r="A43" s="1">
        <v>38508</v>
      </c>
      <c r="B43">
        <f>Data!D43</f>
        <v>0.05063957755349744</v>
      </c>
      <c r="C43">
        <f t="shared" si="2"/>
        <v>0.05063957755349744</v>
      </c>
      <c r="D43">
        <f t="shared" si="3"/>
        <v>1</v>
      </c>
      <c r="E43">
        <f t="shared" si="0"/>
        <v>0.05063957755349744</v>
      </c>
      <c r="F43">
        <f t="shared" si="1"/>
        <v>0</v>
      </c>
    </row>
    <row r="44" spans="1:6" ht="12.75">
      <c r="A44" s="1">
        <v>38509</v>
      </c>
      <c r="B44">
        <f>Data!D44</f>
        <v>0.05063957755349744</v>
      </c>
      <c r="C44">
        <f t="shared" si="2"/>
        <v>0.05063957755349744</v>
      </c>
      <c r="D44">
        <f t="shared" si="3"/>
        <v>0</v>
      </c>
      <c r="E44">
        <f t="shared" si="0"/>
        <v>0.05063957755349744</v>
      </c>
      <c r="F44">
        <f t="shared" si="1"/>
        <v>0</v>
      </c>
    </row>
    <row r="45" spans="1:6" ht="12.75">
      <c r="A45" s="1">
        <v>38510</v>
      </c>
      <c r="B45">
        <f>Data!D45</f>
        <v>0.045919684400264296</v>
      </c>
      <c r="C45">
        <f t="shared" si="2"/>
        <v>0.045919684400264296</v>
      </c>
      <c r="D45">
        <f t="shared" si="3"/>
        <v>0</v>
      </c>
      <c r="E45">
        <f t="shared" si="0"/>
        <v>0.045919684400264296</v>
      </c>
      <c r="F45">
        <f t="shared" si="1"/>
        <v>0</v>
      </c>
    </row>
    <row r="46" spans="1:6" ht="12.75">
      <c r="A46" s="1">
        <v>38511</v>
      </c>
      <c r="B46">
        <f>Data!D46</f>
        <v>0.045919684400264296</v>
      </c>
      <c r="C46">
        <f t="shared" si="2"/>
        <v>0.045919684400264296</v>
      </c>
      <c r="D46">
        <f t="shared" si="3"/>
        <v>0</v>
      </c>
      <c r="E46">
        <f t="shared" si="0"/>
        <v>0.045919684400264296</v>
      </c>
      <c r="F46">
        <f t="shared" si="1"/>
        <v>0</v>
      </c>
    </row>
    <row r="47" spans="1:6" ht="12.75">
      <c r="A47" s="1">
        <v>38512</v>
      </c>
      <c r="B47">
        <f>Data!D47</f>
        <v>0.05063957755349744</v>
      </c>
      <c r="C47">
        <f t="shared" si="2"/>
        <v>0.0481196844002643</v>
      </c>
      <c r="D47">
        <f t="shared" si="3"/>
        <v>0</v>
      </c>
      <c r="E47">
        <f t="shared" si="0"/>
        <v>0.05063957755349744</v>
      </c>
      <c r="F47">
        <f t="shared" si="1"/>
        <v>0</v>
      </c>
    </row>
    <row r="48" spans="1:6" ht="12.75">
      <c r="A48" s="1">
        <v>38513</v>
      </c>
      <c r="B48">
        <f>Data!D48</f>
        <v>0.07335742751540292</v>
      </c>
      <c r="C48">
        <f t="shared" si="2"/>
        <v>0.0503196844002643</v>
      </c>
      <c r="D48">
        <f t="shared" si="3"/>
        <v>0</v>
      </c>
      <c r="E48">
        <f t="shared" si="0"/>
        <v>0.0632409024760675</v>
      </c>
      <c r="F48">
        <f t="shared" si="1"/>
        <v>0</v>
      </c>
    </row>
    <row r="49" spans="1:6" ht="12.75">
      <c r="A49" s="1">
        <v>38514</v>
      </c>
      <c r="B49">
        <f>Data!D49</f>
        <v>0.045919684400264296</v>
      </c>
      <c r="C49">
        <f t="shared" si="2"/>
        <v>0.045919684400264296</v>
      </c>
      <c r="D49">
        <f t="shared" si="3"/>
        <v>1</v>
      </c>
      <c r="E49">
        <f t="shared" si="0"/>
        <v>0.045919684400264296</v>
      </c>
      <c r="F49">
        <f t="shared" si="1"/>
        <v>1</v>
      </c>
    </row>
    <row r="50" spans="1:6" ht="12.75">
      <c r="A50" s="1">
        <v>38515</v>
      </c>
      <c r="B50">
        <f>Data!D50</f>
        <v>0.045919684400264296</v>
      </c>
      <c r="C50">
        <f t="shared" si="2"/>
        <v>0.045919684400264296</v>
      </c>
      <c r="D50">
        <f t="shared" si="3"/>
        <v>0</v>
      </c>
      <c r="E50">
        <f t="shared" si="0"/>
        <v>0.045919684400264296</v>
      </c>
      <c r="F50">
        <f t="shared" si="1"/>
        <v>0</v>
      </c>
    </row>
    <row r="51" spans="1:6" ht="12.75">
      <c r="A51" s="1">
        <v>38516</v>
      </c>
      <c r="B51">
        <f>Data!D51</f>
        <v>0.045919684400264296</v>
      </c>
      <c r="C51">
        <f t="shared" si="2"/>
        <v>0.045919684400264296</v>
      </c>
      <c r="D51">
        <f t="shared" si="3"/>
        <v>0</v>
      </c>
      <c r="E51">
        <f t="shared" si="0"/>
        <v>0.045919684400264296</v>
      </c>
      <c r="F51">
        <f t="shared" si="1"/>
        <v>0</v>
      </c>
    </row>
    <row r="52" spans="1:6" ht="12.75">
      <c r="A52" s="1">
        <v>38517</v>
      </c>
      <c r="B52">
        <f>Data!D52</f>
        <v>0.7173394245514758</v>
      </c>
      <c r="C52">
        <f t="shared" si="2"/>
        <v>0.0481196844002643</v>
      </c>
      <c r="D52">
        <f t="shared" si="3"/>
        <v>0</v>
      </c>
      <c r="E52">
        <f t="shared" si="0"/>
        <v>0.058521009322834355</v>
      </c>
      <c r="F52">
        <f t="shared" si="1"/>
        <v>0</v>
      </c>
    </row>
    <row r="53" spans="1:6" ht="12.75">
      <c r="A53" s="1">
        <v>38518</v>
      </c>
      <c r="B53">
        <f>Data!D53</f>
        <v>0.8778267835109115</v>
      </c>
      <c r="C53">
        <f t="shared" si="2"/>
        <v>0.0503196844002643</v>
      </c>
      <c r="D53">
        <f t="shared" si="3"/>
        <v>0</v>
      </c>
      <c r="E53">
        <f t="shared" si="0"/>
        <v>0.07112233424540441</v>
      </c>
      <c r="F53">
        <f t="shared" si="1"/>
        <v>0</v>
      </c>
    </row>
    <row r="54" spans="1:6" ht="12.75">
      <c r="A54" s="1">
        <v>38519</v>
      </c>
      <c r="B54">
        <f>Data!D54</f>
        <v>0.32372921662434745</v>
      </c>
      <c r="C54">
        <f t="shared" si="2"/>
        <v>0.0525196844002643</v>
      </c>
      <c r="D54">
        <f t="shared" si="3"/>
        <v>0</v>
      </c>
      <c r="E54">
        <f t="shared" si="0"/>
        <v>0.08372365916797447</v>
      </c>
      <c r="F54">
        <f t="shared" si="1"/>
        <v>0</v>
      </c>
    </row>
    <row r="55" spans="1:6" ht="12.75">
      <c r="A55" s="1">
        <v>38520</v>
      </c>
      <c r="B55">
        <f>Data!D55</f>
        <v>0.16437724526380348</v>
      </c>
      <c r="C55">
        <f t="shared" si="2"/>
        <v>0.0547196844002643</v>
      </c>
      <c r="D55">
        <f t="shared" si="3"/>
        <v>0</v>
      </c>
      <c r="E55">
        <f t="shared" si="0"/>
        <v>0.09632498409054453</v>
      </c>
      <c r="F55">
        <f t="shared" si="1"/>
        <v>0</v>
      </c>
    </row>
    <row r="56" spans="1:6" ht="12.75">
      <c r="A56" s="1">
        <v>38521</v>
      </c>
      <c r="B56">
        <f>Data!D56</f>
        <v>0.10318775777536705</v>
      </c>
      <c r="C56">
        <f t="shared" si="2"/>
        <v>0.0569196844002643</v>
      </c>
      <c r="D56">
        <f t="shared" si="3"/>
        <v>0</v>
      </c>
      <c r="E56">
        <f t="shared" si="0"/>
        <v>0.10318775777536705</v>
      </c>
      <c r="F56">
        <f t="shared" si="1"/>
        <v>1</v>
      </c>
    </row>
    <row r="57" spans="1:6" ht="12.75">
      <c r="A57" s="1">
        <v>38522</v>
      </c>
      <c r="B57">
        <f>Data!D57</f>
        <v>0.07335742751540292</v>
      </c>
      <c r="C57">
        <f t="shared" si="2"/>
        <v>0.0591196844002643</v>
      </c>
      <c r="D57">
        <f t="shared" si="3"/>
        <v>0</v>
      </c>
      <c r="E57">
        <f t="shared" si="0"/>
        <v>0.07335742751540292</v>
      </c>
      <c r="F57">
        <f t="shared" si="1"/>
        <v>0</v>
      </c>
    </row>
    <row r="58" spans="1:6" ht="12.75">
      <c r="A58" s="1">
        <v>38523</v>
      </c>
      <c r="B58">
        <f>Data!D58</f>
        <v>0.06706306484697495</v>
      </c>
      <c r="C58">
        <f t="shared" si="2"/>
        <v>0.0613196844002643</v>
      </c>
      <c r="D58">
        <f t="shared" si="3"/>
        <v>0</v>
      </c>
      <c r="E58">
        <f t="shared" si="0"/>
        <v>0.06706306484697495</v>
      </c>
      <c r="F58">
        <f t="shared" si="1"/>
        <v>0</v>
      </c>
    </row>
    <row r="59" spans="1:6" ht="12.75">
      <c r="A59" s="1">
        <v>38524</v>
      </c>
      <c r="B59">
        <f>Data!D59</f>
        <v>0.061191950158697966</v>
      </c>
      <c r="C59">
        <f t="shared" si="2"/>
        <v>0.061191950158697966</v>
      </c>
      <c r="D59">
        <f t="shared" si="3"/>
        <v>1</v>
      </c>
      <c r="E59">
        <f t="shared" si="0"/>
        <v>0.061191950158697966</v>
      </c>
      <c r="F59">
        <f t="shared" si="1"/>
        <v>0</v>
      </c>
    </row>
    <row r="60" spans="1:6" ht="12.75">
      <c r="A60" s="1">
        <v>38525</v>
      </c>
      <c r="B60">
        <f>Data!D60</f>
        <v>0.061191950158697966</v>
      </c>
      <c r="C60">
        <f t="shared" si="2"/>
        <v>0.061191950158697966</v>
      </c>
      <c r="D60">
        <f t="shared" si="3"/>
        <v>0</v>
      </c>
      <c r="E60">
        <f t="shared" si="0"/>
        <v>0.061191950158697966</v>
      </c>
      <c r="F60">
        <f t="shared" si="1"/>
        <v>0</v>
      </c>
    </row>
    <row r="61" spans="1:6" ht="12.75">
      <c r="A61" s="1">
        <v>38526</v>
      </c>
      <c r="B61">
        <f>Data!D61</f>
        <v>0.05063957755349744</v>
      </c>
      <c r="C61">
        <f t="shared" si="2"/>
        <v>0.05063957755349744</v>
      </c>
      <c r="D61">
        <f t="shared" si="3"/>
        <v>0</v>
      </c>
      <c r="E61">
        <f t="shared" si="0"/>
        <v>0.05063957755349744</v>
      </c>
      <c r="F61">
        <f t="shared" si="1"/>
        <v>0</v>
      </c>
    </row>
    <row r="62" spans="1:6" ht="12.75">
      <c r="A62" s="1">
        <v>38527</v>
      </c>
      <c r="B62">
        <f>Data!D62</f>
        <v>0.045919684400264296</v>
      </c>
      <c r="C62">
        <f t="shared" si="2"/>
        <v>0.045919684400264296</v>
      </c>
      <c r="D62">
        <f t="shared" si="3"/>
        <v>0</v>
      </c>
      <c r="E62">
        <f t="shared" si="0"/>
        <v>0.045919684400264296</v>
      </c>
      <c r="F62">
        <f t="shared" si="1"/>
        <v>0</v>
      </c>
    </row>
    <row r="63" spans="1:6" ht="12.75">
      <c r="A63" s="1">
        <v>38528</v>
      </c>
      <c r="B63">
        <f>Data!D63</f>
        <v>0.045919684400264296</v>
      </c>
      <c r="C63">
        <f t="shared" si="2"/>
        <v>0.045919684400264296</v>
      </c>
      <c r="D63">
        <f t="shared" si="3"/>
        <v>0</v>
      </c>
      <c r="E63">
        <f t="shared" si="0"/>
        <v>0.045919684400264296</v>
      </c>
      <c r="F63">
        <f t="shared" si="1"/>
        <v>0</v>
      </c>
    </row>
    <row r="64" spans="1:6" ht="12.75">
      <c r="A64" s="1">
        <v>38529</v>
      </c>
      <c r="B64">
        <f>Data!D64</f>
        <v>0.041545767599857016</v>
      </c>
      <c r="C64">
        <f t="shared" si="2"/>
        <v>0.041545767599857016</v>
      </c>
      <c r="D64">
        <f t="shared" si="3"/>
        <v>0</v>
      </c>
      <c r="E64">
        <f t="shared" si="0"/>
        <v>0.041545767599857016</v>
      </c>
      <c r="F64">
        <f t="shared" si="1"/>
        <v>0</v>
      </c>
    </row>
    <row r="65" spans="1:6" ht="12.75">
      <c r="A65" s="1">
        <v>38530</v>
      </c>
      <c r="B65">
        <f>Data!D65</f>
        <v>0.041545767599857016</v>
      </c>
      <c r="C65">
        <f t="shared" si="2"/>
        <v>0.041545767599857016</v>
      </c>
      <c r="D65">
        <f t="shared" si="3"/>
        <v>0</v>
      </c>
      <c r="E65">
        <f t="shared" si="0"/>
        <v>0.041545767599857016</v>
      </c>
      <c r="F65">
        <f t="shared" si="1"/>
        <v>0</v>
      </c>
    </row>
    <row r="66" spans="1:6" ht="12.75">
      <c r="A66" s="1">
        <v>38531</v>
      </c>
      <c r="B66">
        <f>Data!D66</f>
        <v>0.041545767599857016</v>
      </c>
      <c r="C66">
        <f t="shared" si="2"/>
        <v>0.041545767599857016</v>
      </c>
      <c r="D66">
        <f t="shared" si="3"/>
        <v>0</v>
      </c>
      <c r="E66">
        <f t="shared" si="0"/>
        <v>0.041545767599857016</v>
      </c>
      <c r="F66">
        <f t="shared" si="1"/>
        <v>0</v>
      </c>
    </row>
    <row r="67" spans="1:6" ht="12.75">
      <c r="A67" s="1">
        <v>38532</v>
      </c>
      <c r="B67">
        <f>Data!D67</f>
        <v>0.045919684400264296</v>
      </c>
      <c r="C67">
        <f t="shared" si="2"/>
        <v>0.043745767599857016</v>
      </c>
      <c r="D67">
        <f t="shared" si="3"/>
        <v>0</v>
      </c>
      <c r="E67">
        <f t="shared" si="0"/>
        <v>0.045919684400264296</v>
      </c>
      <c r="F67">
        <f t="shared" si="1"/>
        <v>0</v>
      </c>
    </row>
    <row r="68" spans="1:6" ht="12.75">
      <c r="A68" s="1">
        <v>38533</v>
      </c>
      <c r="B68">
        <f>Data!D68</f>
        <v>0.045919684400264296</v>
      </c>
      <c r="C68">
        <f t="shared" si="2"/>
        <v>0.045919684400264296</v>
      </c>
      <c r="D68">
        <f t="shared" si="3"/>
        <v>1</v>
      </c>
      <c r="E68">
        <f t="shared" si="0"/>
        <v>0.045919684400264296</v>
      </c>
      <c r="F68">
        <f t="shared" si="1"/>
        <v>0</v>
      </c>
    </row>
    <row r="69" spans="1:6" ht="12.75">
      <c r="A69" s="1">
        <v>38534</v>
      </c>
      <c r="B69">
        <f>Data!D69</f>
        <v>0.041545767599857016</v>
      </c>
      <c r="C69">
        <f t="shared" si="2"/>
        <v>0.041545767599857016</v>
      </c>
      <c r="D69">
        <f t="shared" si="3"/>
        <v>0</v>
      </c>
      <c r="E69">
        <f t="shared" si="0"/>
        <v>0.041545767599857016</v>
      </c>
      <c r="F69">
        <f t="shared" si="1"/>
        <v>0</v>
      </c>
    </row>
    <row r="70" spans="1:6" ht="12.75">
      <c r="A70" s="1">
        <v>38535</v>
      </c>
      <c r="B70">
        <f>Data!D70</f>
        <v>0.041545767599857016</v>
      </c>
      <c r="C70">
        <f t="shared" si="2"/>
        <v>0.041545767599857016</v>
      </c>
      <c r="D70">
        <f t="shared" si="3"/>
        <v>0</v>
      </c>
      <c r="E70">
        <f t="shared" si="0"/>
        <v>0.041545767599857016</v>
      </c>
      <c r="F70">
        <f t="shared" si="1"/>
        <v>0</v>
      </c>
    </row>
    <row r="71" spans="1:6" ht="12.75">
      <c r="A71" s="1">
        <v>38536</v>
      </c>
      <c r="B71">
        <f>Data!D71</f>
        <v>0.041545767599857016</v>
      </c>
      <c r="C71">
        <f t="shared" si="2"/>
        <v>0.041545767599857016</v>
      </c>
      <c r="D71">
        <f t="shared" si="3"/>
        <v>0</v>
      </c>
      <c r="E71">
        <f>+IF(B71-E70&gt;$E$4,E70+$E$4,B71)</f>
        <v>0.041545767599857016</v>
      </c>
      <c r="F71">
        <f t="shared" si="1"/>
        <v>0</v>
      </c>
    </row>
    <row r="72" spans="1:6" ht="12.75">
      <c r="A72" s="1">
        <v>38537</v>
      </c>
      <c r="B72">
        <f>Data!D72</f>
        <v>0.12120362025819763</v>
      </c>
      <c r="C72">
        <f t="shared" si="2"/>
        <v>0.043745767599857016</v>
      </c>
      <c r="D72">
        <f t="shared" si="3"/>
        <v>0</v>
      </c>
      <c r="E72">
        <f>+IF(B72-E71&gt;$E$4,E71+$E$4,B72)</f>
        <v>0.054147092522427075</v>
      </c>
      <c r="F72">
        <f>+IF(AND(B72=E72,B71&gt;E71,B71&gt;=E72),1,0)</f>
        <v>0</v>
      </c>
    </row>
    <row r="73" spans="1:6" ht="12.75">
      <c r="A73" s="1">
        <v>38538</v>
      </c>
      <c r="B73">
        <f>Data!D73</f>
        <v>0.045919684400264296</v>
      </c>
      <c r="C73">
        <f t="shared" si="2"/>
        <v>0.045919684400264296</v>
      </c>
      <c r="D73">
        <f t="shared" si="3"/>
        <v>1</v>
      </c>
      <c r="E73">
        <f>+IF(B73-E72&gt;$E$4,E72+$E$4,B73)</f>
        <v>0.045919684400264296</v>
      </c>
      <c r="F73">
        <f>+IF(AND(B73=E73,B72&gt;E72,B72&gt;=E73),1,0)</f>
        <v>1</v>
      </c>
    </row>
    <row r="75" spans="2:6" ht="12.75">
      <c r="B75">
        <f>AVERAGE(B8:B73)</f>
        <v>0.11013485730915562</v>
      </c>
      <c r="C75" s="14">
        <f>AVERAGE(C8:C73)/B75</f>
        <v>0.6901480113344531</v>
      </c>
      <c r="D75">
        <f>SUM(D6:D73)</f>
        <v>10</v>
      </c>
      <c r="E75" s="14">
        <f>(AVERAGE(E8:E73)-AVERAGE(C8:C73))/B75</f>
        <v>0.03963927928519348</v>
      </c>
      <c r="F75">
        <f>SUM(F6:F73)</f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158</v>
      </c>
      <c r="F1" s="2" t="s">
        <v>15</v>
      </c>
      <c r="G1" t="s">
        <v>16</v>
      </c>
      <c r="H1" s="25" t="str">
        <f>Air_Temp!H1</f>
        <v>Nt</v>
      </c>
      <c r="K1" t="s">
        <v>1</v>
      </c>
      <c r="M1">
        <f>+AVERAGE(B6:B74)</f>
        <v>0.8388551470588242</v>
      </c>
    </row>
    <row r="2" spans="3:13" ht="12.75">
      <c r="C2" t="s">
        <v>162</v>
      </c>
      <c r="E2" s="3"/>
      <c r="F2" s="14">
        <f>+C3</f>
        <v>0.009</v>
      </c>
      <c r="G2">
        <f>D3</f>
        <v>10</v>
      </c>
      <c r="H2" s="25">
        <f>Air_Temp!H2</f>
        <v>8</v>
      </c>
      <c r="L2" s="5" t="s">
        <v>3</v>
      </c>
      <c r="M2" s="5">
        <f>+J19/I19</f>
        <v>0.3418480950024741</v>
      </c>
    </row>
    <row r="3" spans="3:13" ht="12.75">
      <c r="C3" s="6">
        <v>0.009</v>
      </c>
      <c r="D3" s="6">
        <f>+D75</f>
        <v>10</v>
      </c>
      <c r="E3" s="7">
        <v>1.15</v>
      </c>
      <c r="F3" s="14"/>
      <c r="G3" s="25">
        <v>4</v>
      </c>
      <c r="H3" s="25"/>
      <c r="J3" t="s">
        <v>4</v>
      </c>
      <c r="L3" s="8" t="s">
        <v>5</v>
      </c>
      <c r="M3" s="8">
        <f>+L19/I19</f>
        <v>0.0744364731938067</v>
      </c>
    </row>
    <row r="4" spans="5:13" ht="12.75">
      <c r="E4" s="8">
        <f>+C3*2^(E3+0.618)</f>
        <v>0.030652333478962013</v>
      </c>
      <c r="F4" s="2">
        <f>F75</f>
        <v>8</v>
      </c>
      <c r="G4" s="25">
        <v>0.22100343782412765</v>
      </c>
      <c r="H4" s="25">
        <v>1</v>
      </c>
      <c r="J4" s="5">
        <f>+C3</f>
        <v>0.009</v>
      </c>
      <c r="K4" s="8">
        <f>+E4</f>
        <v>0.030652333478962013</v>
      </c>
      <c r="L4" s="9" t="s">
        <v>6</v>
      </c>
      <c r="M4" s="9">
        <f>+M19/I19</f>
        <v>0.5837154318037191</v>
      </c>
    </row>
    <row r="5" spans="2:7" ht="12.75">
      <c r="B5" t="s">
        <v>159</v>
      </c>
      <c r="C5" t="s">
        <v>160</v>
      </c>
      <c r="D5" t="s">
        <v>7</v>
      </c>
      <c r="E5" t="s">
        <v>161</v>
      </c>
      <c r="F5" s="10" t="s">
        <v>7</v>
      </c>
      <c r="G5" s="11"/>
    </row>
    <row r="6" spans="1:13" ht="12.75">
      <c r="A6" s="1">
        <v>38471</v>
      </c>
      <c r="B6" s="4">
        <f>Data!E6</f>
        <v>1.3425</v>
      </c>
      <c r="C6" s="12">
        <f>B6</f>
        <v>1.3425</v>
      </c>
      <c r="D6">
        <v>0</v>
      </c>
      <c r="E6" s="12">
        <f>B6</f>
        <v>1.3425</v>
      </c>
      <c r="F6">
        <v>0</v>
      </c>
      <c r="I6" t="s">
        <v>159</v>
      </c>
      <c r="J6" t="s">
        <v>160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 s="4">
        <f>Data!E7</f>
        <v>1.2147000000000001</v>
      </c>
      <c r="C7">
        <f>+IF(B7-C6&gt;$C$3,C6+$C$3,B7)</f>
        <v>1.2147000000000001</v>
      </c>
      <c r="D7">
        <f>+IF(AND(B7=C7,B6&gt;C6,B6&gt;=C7),1,0)</f>
        <v>0</v>
      </c>
      <c r="E7">
        <f aca="true" t="shared" si="0" ref="E7:E70">+IF(B7-E6&gt;$E$4,E6+$E$4,B7)</f>
        <v>1.2147000000000001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 s="4">
        <f>Data!E8</f>
        <v>1.0923</v>
      </c>
      <c r="C8">
        <f>+IF(B8-C7&gt;$C$3,C7+$C$3,B8)</f>
        <v>1.0923</v>
      </c>
      <c r="D8">
        <f>+IF(AND(B8=C8,B7&gt;C7,B7&gt;=C8),1,0)</f>
        <v>0</v>
      </c>
      <c r="E8">
        <f t="shared" si="0"/>
        <v>1.0923</v>
      </c>
      <c r="F8">
        <f aca="true" t="shared" si="1" ref="F8:F71">+IF(AND(B8=E8,B7&gt;E7,B7&gt;=E8),1,0)</f>
        <v>0</v>
      </c>
      <c r="H8" s="13">
        <v>38384</v>
      </c>
    </row>
    <row r="9" spans="1:13" ht="12.75">
      <c r="A9" s="1">
        <v>38474</v>
      </c>
      <c r="B9" s="4">
        <f>Data!E9</f>
        <v>1.0137</v>
      </c>
      <c r="C9">
        <f>+IF(B9-C8&gt;$C$3,C8+$C$3,B9)</f>
        <v>1.0137</v>
      </c>
      <c r="D9">
        <f>+IF(AND(B9=C9,B8&gt;C8,B8&gt;=C9),1,0)</f>
        <v>0</v>
      </c>
      <c r="E9">
        <f t="shared" si="0"/>
        <v>1.0137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 s="4">
        <f>Data!E10</f>
        <v>1.0527</v>
      </c>
      <c r="C10">
        <f aca="true" t="shared" si="2" ref="C10:C73">+IF(B10-C9&gt;$C$3,C9+$C$3,B10)</f>
        <v>1.0227</v>
      </c>
      <c r="D10">
        <f aca="true" t="shared" si="3" ref="D10:D73">+IF(AND(B10=C10,B9&gt;C9,B9&gt;=C10),1,0)</f>
        <v>0</v>
      </c>
      <c r="E10">
        <f t="shared" si="0"/>
        <v>1.0443523334789622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 s="4">
        <f>Data!E11</f>
        <v>0.9753000000000001</v>
      </c>
      <c r="C11">
        <f t="shared" si="2"/>
        <v>0.9753000000000001</v>
      </c>
      <c r="D11">
        <f t="shared" si="3"/>
        <v>1</v>
      </c>
      <c r="E11">
        <f t="shared" si="0"/>
        <v>0.9753000000000001</v>
      </c>
      <c r="F11">
        <f t="shared" si="1"/>
        <v>1</v>
      </c>
      <c r="H11" s="13">
        <v>38473</v>
      </c>
      <c r="I11" s="4">
        <f>+MAX(B$8:B$38)-MIN(B$8:B$38)</f>
        <v>0.3348000000000001</v>
      </c>
      <c r="J11" s="4">
        <f>+MAX(C$8:C$38)-MIN(C$8:C$38)</f>
        <v>0.3348000000000001</v>
      </c>
      <c r="K11" s="4">
        <f>+MAX(E$8:E$38)-MIN(E$8:E$38)</f>
        <v>0.3348000000000001</v>
      </c>
      <c r="L11" s="14">
        <f>+K11-J11</f>
        <v>0</v>
      </c>
      <c r="M11" s="14">
        <f>+I11-K11</f>
        <v>0</v>
      </c>
    </row>
    <row r="12" spans="1:13" ht="12.75">
      <c r="A12" s="1">
        <v>38477</v>
      </c>
      <c r="B12" s="4">
        <f>Data!E12</f>
        <v>0.9375</v>
      </c>
      <c r="C12">
        <f t="shared" si="2"/>
        <v>0.9375</v>
      </c>
      <c r="D12">
        <f t="shared" si="3"/>
        <v>0</v>
      </c>
      <c r="E12">
        <f t="shared" si="0"/>
        <v>0.9375</v>
      </c>
      <c r="F12">
        <f t="shared" si="1"/>
        <v>0</v>
      </c>
      <c r="H12" s="13">
        <v>38504</v>
      </c>
      <c r="I12" s="4">
        <f>+MAX(B$39:B$68)-MIN(B$39:B$68)</f>
        <v>0.8777999999999999</v>
      </c>
      <c r="J12" s="4">
        <f>+MAX(C$39:C$68)-MIN(C$39:C$68)</f>
        <v>0.07972500000000005</v>
      </c>
      <c r="K12" s="4">
        <f>+MAX(E$39:E$68)-MIN(E$39:E$68)</f>
        <v>0.16998666739481005</v>
      </c>
      <c r="L12" s="14">
        <f>+K12-J12</f>
        <v>0.09026166739481001</v>
      </c>
      <c r="M12" s="14">
        <f>+I12-K12</f>
        <v>0.7078133326051899</v>
      </c>
    </row>
    <row r="13" spans="1:13" ht="12.75">
      <c r="A13" s="1">
        <v>38478</v>
      </c>
      <c r="B13" s="4">
        <f>Data!E13</f>
        <v>0.9003</v>
      </c>
      <c r="C13">
        <f t="shared" si="2"/>
        <v>0.9003</v>
      </c>
      <c r="D13">
        <f t="shared" si="3"/>
        <v>0</v>
      </c>
      <c r="E13">
        <f t="shared" si="0"/>
        <v>0.9003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 s="4">
        <f>Data!E14</f>
        <v>0.881925</v>
      </c>
      <c r="C14">
        <f t="shared" si="2"/>
        <v>0.881925</v>
      </c>
      <c r="D14">
        <f t="shared" si="3"/>
        <v>0</v>
      </c>
      <c r="E14">
        <f t="shared" si="0"/>
        <v>0.881925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 s="4">
        <f>Data!E15</f>
        <v>0.8277</v>
      </c>
      <c r="C15">
        <f t="shared" si="2"/>
        <v>0.8277</v>
      </c>
      <c r="D15">
        <f t="shared" si="3"/>
        <v>0</v>
      </c>
      <c r="E15">
        <f t="shared" si="0"/>
        <v>0.8277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 s="4">
        <f>Data!E16</f>
        <v>0.8637</v>
      </c>
      <c r="C16">
        <f t="shared" si="2"/>
        <v>0.8367</v>
      </c>
      <c r="D16">
        <f t="shared" si="3"/>
        <v>0</v>
      </c>
      <c r="E16">
        <f t="shared" si="0"/>
        <v>0.858352333478962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 s="4">
        <f>Data!E17</f>
        <v>0.8277</v>
      </c>
      <c r="C17">
        <f t="shared" si="2"/>
        <v>0.8277</v>
      </c>
      <c r="D17">
        <f t="shared" si="3"/>
        <v>1</v>
      </c>
      <c r="E17">
        <f t="shared" si="0"/>
        <v>0.8277</v>
      </c>
      <c r="F17">
        <f t="shared" si="1"/>
        <v>1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 s="4">
        <f>Data!E18</f>
        <v>0.8277</v>
      </c>
      <c r="C18">
        <f t="shared" si="2"/>
        <v>0.8277</v>
      </c>
      <c r="D18">
        <f t="shared" si="3"/>
        <v>0</v>
      </c>
      <c r="E18">
        <f t="shared" si="0"/>
        <v>0.8277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 s="4">
        <f>Data!E19</f>
        <v>0.8277</v>
      </c>
      <c r="C19">
        <f t="shared" si="2"/>
        <v>0.8277</v>
      </c>
      <c r="D19">
        <f t="shared" si="3"/>
        <v>0</v>
      </c>
      <c r="E19">
        <f t="shared" si="0"/>
        <v>0.8277</v>
      </c>
      <c r="F19">
        <f t="shared" si="1"/>
        <v>0</v>
      </c>
      <c r="H19" t="s">
        <v>9</v>
      </c>
      <c r="I19" s="14">
        <f>+AVERAGE(I7:I18)</f>
        <v>0.6063000000000001</v>
      </c>
      <c r="J19" s="14">
        <f>+AVERAGE(J7:J18)</f>
        <v>0.20726250000000007</v>
      </c>
      <c r="K19" s="14">
        <f>+AVERAGE(K7:K18)</f>
        <v>0.2523933336974051</v>
      </c>
      <c r="L19" s="14">
        <f>+AVERAGE(L7:L18)</f>
        <v>0.045130833697405004</v>
      </c>
      <c r="M19" s="14">
        <f>+AVERAGE(M7:M18)</f>
        <v>0.35390666630259493</v>
      </c>
    </row>
    <row r="20" spans="1:6" ht="12.75">
      <c r="A20" s="1">
        <v>38485</v>
      </c>
      <c r="B20" s="4">
        <f>Data!E20</f>
        <v>0.809925</v>
      </c>
      <c r="C20">
        <f t="shared" si="2"/>
        <v>0.809925</v>
      </c>
      <c r="D20">
        <f t="shared" si="3"/>
        <v>0</v>
      </c>
      <c r="E20">
        <f t="shared" si="0"/>
        <v>0.809925</v>
      </c>
      <c r="F20">
        <f t="shared" si="1"/>
        <v>0</v>
      </c>
    </row>
    <row r="21" spans="1:8" ht="12.75">
      <c r="A21" s="1">
        <v>38486</v>
      </c>
      <c r="B21" s="4">
        <f>Data!E21</f>
        <v>0.9944249999999999</v>
      </c>
      <c r="C21">
        <f t="shared" si="2"/>
        <v>0.818925</v>
      </c>
      <c r="D21">
        <f t="shared" si="3"/>
        <v>0</v>
      </c>
      <c r="E21">
        <f t="shared" si="0"/>
        <v>0.840577333478962</v>
      </c>
      <c r="F21">
        <f t="shared" si="1"/>
        <v>0</v>
      </c>
      <c r="H21" s="15"/>
    </row>
    <row r="22" spans="1:6" ht="12.75">
      <c r="A22" s="1">
        <v>38487</v>
      </c>
      <c r="B22" s="4">
        <f>Data!E22</f>
        <v>0.9753000000000001</v>
      </c>
      <c r="C22">
        <f t="shared" si="2"/>
        <v>0.827925</v>
      </c>
      <c r="D22">
        <f t="shared" si="3"/>
        <v>0</v>
      </c>
      <c r="E22">
        <f t="shared" si="0"/>
        <v>0.871229666957924</v>
      </c>
      <c r="F22">
        <f t="shared" si="1"/>
        <v>0</v>
      </c>
    </row>
    <row r="23" spans="1:6" ht="12.75">
      <c r="A23" s="1">
        <v>38488</v>
      </c>
      <c r="B23" s="4">
        <f>Data!E23</f>
        <v>0.9003</v>
      </c>
      <c r="C23">
        <f t="shared" si="2"/>
        <v>0.836925</v>
      </c>
      <c r="D23">
        <f t="shared" si="3"/>
        <v>0</v>
      </c>
      <c r="E23">
        <f t="shared" si="0"/>
        <v>0.9003</v>
      </c>
      <c r="F23">
        <f t="shared" si="1"/>
        <v>1</v>
      </c>
    </row>
    <row r="24" spans="1:6" ht="12.75">
      <c r="A24" s="1">
        <v>38489</v>
      </c>
      <c r="B24" s="4">
        <f>Data!E24</f>
        <v>0.845625</v>
      </c>
      <c r="C24">
        <f t="shared" si="2"/>
        <v>0.845625</v>
      </c>
      <c r="D24">
        <f t="shared" si="3"/>
        <v>1</v>
      </c>
      <c r="E24">
        <f t="shared" si="0"/>
        <v>0.845625</v>
      </c>
      <c r="F24">
        <f t="shared" si="1"/>
        <v>0</v>
      </c>
    </row>
    <row r="25" spans="1:6" ht="12.75">
      <c r="A25" s="1">
        <v>38490</v>
      </c>
      <c r="B25" s="4">
        <f>Data!E25</f>
        <v>0.8277</v>
      </c>
      <c r="C25">
        <f t="shared" si="2"/>
        <v>0.8277</v>
      </c>
      <c r="D25">
        <f t="shared" si="3"/>
        <v>0</v>
      </c>
      <c r="E25">
        <f t="shared" si="0"/>
        <v>0.8277</v>
      </c>
      <c r="F25">
        <f t="shared" si="1"/>
        <v>0</v>
      </c>
    </row>
    <row r="26" spans="1:6" ht="12.75">
      <c r="A26" s="1">
        <v>38491</v>
      </c>
      <c r="B26" s="4">
        <f>Data!E26</f>
        <v>0.809925</v>
      </c>
      <c r="C26">
        <f t="shared" si="2"/>
        <v>0.809925</v>
      </c>
      <c r="D26">
        <f t="shared" si="3"/>
        <v>0</v>
      </c>
      <c r="E26">
        <f t="shared" si="0"/>
        <v>0.809925</v>
      </c>
      <c r="F26">
        <f t="shared" si="1"/>
        <v>0</v>
      </c>
    </row>
    <row r="27" spans="1:6" ht="12.75">
      <c r="A27" s="1">
        <v>38492</v>
      </c>
      <c r="B27" s="4">
        <f>Data!E27</f>
        <v>0.809925</v>
      </c>
      <c r="C27">
        <f t="shared" si="2"/>
        <v>0.809925</v>
      </c>
      <c r="D27">
        <f t="shared" si="3"/>
        <v>0</v>
      </c>
      <c r="E27">
        <f t="shared" si="0"/>
        <v>0.809925</v>
      </c>
      <c r="F27">
        <f t="shared" si="1"/>
        <v>0</v>
      </c>
    </row>
    <row r="28" spans="1:6" ht="12.75">
      <c r="A28" s="1">
        <v>38493</v>
      </c>
      <c r="B28" s="4">
        <f>Data!E28</f>
        <v>0.7923</v>
      </c>
      <c r="C28">
        <f t="shared" si="2"/>
        <v>0.7923</v>
      </c>
      <c r="D28">
        <f t="shared" si="3"/>
        <v>0</v>
      </c>
      <c r="E28">
        <f t="shared" si="0"/>
        <v>0.7923</v>
      </c>
      <c r="F28">
        <f t="shared" si="1"/>
        <v>0</v>
      </c>
    </row>
    <row r="29" spans="1:6" ht="12.75">
      <c r="A29" s="1">
        <v>38494</v>
      </c>
      <c r="B29" s="4">
        <f>Data!E29</f>
        <v>0.7575</v>
      </c>
      <c r="C29">
        <f t="shared" si="2"/>
        <v>0.7575</v>
      </c>
      <c r="D29">
        <f t="shared" si="3"/>
        <v>0</v>
      </c>
      <c r="E29">
        <f t="shared" si="0"/>
        <v>0.7575</v>
      </c>
      <c r="F29">
        <f t="shared" si="1"/>
        <v>0</v>
      </c>
    </row>
    <row r="30" spans="1:6" ht="12.75">
      <c r="A30" s="1">
        <v>38495</v>
      </c>
      <c r="B30" s="4">
        <f>Data!E30</f>
        <v>0.774825</v>
      </c>
      <c r="C30">
        <f t="shared" si="2"/>
        <v>0.7665</v>
      </c>
      <c r="D30">
        <f t="shared" si="3"/>
        <v>0</v>
      </c>
      <c r="E30">
        <f t="shared" si="0"/>
        <v>0.774825</v>
      </c>
      <c r="F30">
        <f t="shared" si="1"/>
        <v>0</v>
      </c>
    </row>
    <row r="31" spans="1:6" ht="12.75">
      <c r="A31" s="1">
        <v>38496</v>
      </c>
      <c r="B31" s="4">
        <f>Data!E31</f>
        <v>0.8277</v>
      </c>
      <c r="C31">
        <f t="shared" si="2"/>
        <v>0.7755</v>
      </c>
      <c r="D31">
        <f t="shared" si="3"/>
        <v>0</v>
      </c>
      <c r="E31">
        <f t="shared" si="0"/>
        <v>0.805477333478962</v>
      </c>
      <c r="F31">
        <f t="shared" si="1"/>
        <v>0</v>
      </c>
    </row>
    <row r="32" spans="1:6" ht="12.75">
      <c r="A32" s="1">
        <v>38497</v>
      </c>
      <c r="B32" s="4">
        <f>Data!E32</f>
        <v>0.774825</v>
      </c>
      <c r="C32">
        <f t="shared" si="2"/>
        <v>0.774825</v>
      </c>
      <c r="D32">
        <f t="shared" si="3"/>
        <v>1</v>
      </c>
      <c r="E32">
        <f t="shared" si="0"/>
        <v>0.774825</v>
      </c>
      <c r="F32">
        <f t="shared" si="1"/>
        <v>1</v>
      </c>
    </row>
    <row r="33" spans="1:6" ht="12.75">
      <c r="A33" s="1">
        <v>38498</v>
      </c>
      <c r="B33" s="4">
        <f>Data!E33</f>
        <v>0.774825</v>
      </c>
      <c r="C33">
        <f t="shared" si="2"/>
        <v>0.774825</v>
      </c>
      <c r="D33">
        <f t="shared" si="3"/>
        <v>0</v>
      </c>
      <c r="E33">
        <f t="shared" si="0"/>
        <v>0.774825</v>
      </c>
      <c r="F33">
        <f t="shared" si="1"/>
        <v>0</v>
      </c>
    </row>
    <row r="34" spans="1:6" ht="12.75">
      <c r="A34" s="1">
        <v>38499</v>
      </c>
      <c r="B34" s="4">
        <f>Data!E34</f>
        <v>0.7575</v>
      </c>
      <c r="C34">
        <f t="shared" si="2"/>
        <v>0.7575</v>
      </c>
      <c r="D34">
        <f t="shared" si="3"/>
        <v>0</v>
      </c>
      <c r="E34">
        <f t="shared" si="0"/>
        <v>0.7575</v>
      </c>
      <c r="F34">
        <f t="shared" si="1"/>
        <v>0</v>
      </c>
    </row>
    <row r="35" spans="1:6" ht="12.75">
      <c r="A35" s="1">
        <v>38500</v>
      </c>
      <c r="B35" s="4">
        <f>Data!E35</f>
        <v>0.7575</v>
      </c>
      <c r="C35">
        <f t="shared" si="2"/>
        <v>0.7575</v>
      </c>
      <c r="D35">
        <f t="shared" si="3"/>
        <v>0</v>
      </c>
      <c r="E35">
        <f t="shared" si="0"/>
        <v>0.7575</v>
      </c>
      <c r="F35">
        <f t="shared" si="1"/>
        <v>0</v>
      </c>
    </row>
    <row r="36" spans="1:6" ht="12.75">
      <c r="A36" s="1">
        <v>38501</v>
      </c>
      <c r="B36" s="4">
        <f>Data!E36</f>
        <v>0.7575</v>
      </c>
      <c r="C36">
        <f t="shared" si="2"/>
        <v>0.7575</v>
      </c>
      <c r="D36">
        <f t="shared" si="3"/>
        <v>0</v>
      </c>
      <c r="E36">
        <f t="shared" si="0"/>
        <v>0.7575</v>
      </c>
      <c r="F36">
        <f t="shared" si="1"/>
        <v>0</v>
      </c>
    </row>
    <row r="37" spans="1:6" ht="12.75">
      <c r="A37" s="1">
        <v>38502</v>
      </c>
      <c r="B37" s="4">
        <f>Data!E37</f>
        <v>0.8637</v>
      </c>
      <c r="C37">
        <f t="shared" si="2"/>
        <v>0.7665</v>
      </c>
      <c r="D37">
        <f t="shared" si="3"/>
        <v>0</v>
      </c>
      <c r="E37">
        <f t="shared" si="0"/>
        <v>0.788152333478962</v>
      </c>
      <c r="F37">
        <f t="shared" si="1"/>
        <v>0</v>
      </c>
    </row>
    <row r="38" spans="1:6" ht="12.75">
      <c r="A38" s="1">
        <v>38503</v>
      </c>
      <c r="B38" s="4">
        <f>Data!E38</f>
        <v>0.7923</v>
      </c>
      <c r="C38">
        <f t="shared" si="2"/>
        <v>0.7755</v>
      </c>
      <c r="D38">
        <f t="shared" si="3"/>
        <v>0</v>
      </c>
      <c r="E38">
        <f t="shared" si="0"/>
        <v>0.7923</v>
      </c>
      <c r="F38">
        <f t="shared" si="1"/>
        <v>1</v>
      </c>
    </row>
    <row r="39" spans="1:6" ht="12.75">
      <c r="A39" s="1">
        <v>38504</v>
      </c>
      <c r="B39" s="4">
        <f>Data!E39</f>
        <v>0.740325</v>
      </c>
      <c r="C39">
        <f t="shared" si="2"/>
        <v>0.740325</v>
      </c>
      <c r="D39">
        <f t="shared" si="3"/>
        <v>1</v>
      </c>
      <c r="E39">
        <f t="shared" si="0"/>
        <v>0.740325</v>
      </c>
      <c r="F39">
        <f t="shared" si="1"/>
        <v>0</v>
      </c>
    </row>
    <row r="40" spans="1:6" ht="12.75">
      <c r="A40" s="1">
        <v>38505</v>
      </c>
      <c r="B40" s="4">
        <f>Data!E40</f>
        <v>0.7232999999999999</v>
      </c>
      <c r="C40">
        <f t="shared" si="2"/>
        <v>0.7232999999999999</v>
      </c>
      <c r="D40">
        <f t="shared" si="3"/>
        <v>0</v>
      </c>
      <c r="E40">
        <f t="shared" si="0"/>
        <v>0.7232999999999999</v>
      </c>
      <c r="F40">
        <f t="shared" si="1"/>
        <v>0</v>
      </c>
    </row>
    <row r="41" spans="1:10" ht="12.75">
      <c r="A41" s="1">
        <v>38506</v>
      </c>
      <c r="B41" s="4">
        <f>Data!E41</f>
        <v>0.7232999999999999</v>
      </c>
      <c r="C41">
        <f t="shared" si="2"/>
        <v>0.7232999999999999</v>
      </c>
      <c r="D41">
        <f t="shared" si="3"/>
        <v>0</v>
      </c>
      <c r="E41">
        <f t="shared" si="0"/>
        <v>0.7232999999999999</v>
      </c>
      <c r="F41">
        <f t="shared" si="1"/>
        <v>0</v>
      </c>
      <c r="J41" s="15"/>
    </row>
    <row r="42" spans="1:6" ht="12.75">
      <c r="A42" s="1">
        <v>38507</v>
      </c>
      <c r="B42" s="4">
        <f>Data!E42</f>
        <v>0.740325</v>
      </c>
      <c r="C42">
        <f t="shared" si="2"/>
        <v>0.7323</v>
      </c>
      <c r="D42">
        <f t="shared" si="3"/>
        <v>0</v>
      </c>
      <c r="E42">
        <f t="shared" si="0"/>
        <v>0.740325</v>
      </c>
      <c r="F42">
        <f t="shared" si="1"/>
        <v>0</v>
      </c>
    </row>
    <row r="43" spans="1:6" ht="12.75">
      <c r="A43" s="1">
        <v>38508</v>
      </c>
      <c r="B43" s="4">
        <f>Data!E43</f>
        <v>0.7232999999999999</v>
      </c>
      <c r="C43">
        <f t="shared" si="2"/>
        <v>0.7232999999999999</v>
      </c>
      <c r="D43">
        <f t="shared" si="3"/>
        <v>1</v>
      </c>
      <c r="E43">
        <f t="shared" si="0"/>
        <v>0.7232999999999999</v>
      </c>
      <c r="F43">
        <f t="shared" si="1"/>
        <v>0</v>
      </c>
    </row>
    <row r="44" spans="1:6" ht="12.75">
      <c r="A44" s="1">
        <v>38509</v>
      </c>
      <c r="B44" s="4">
        <f>Data!E44</f>
        <v>0.7232999999999999</v>
      </c>
      <c r="C44">
        <f t="shared" si="2"/>
        <v>0.7232999999999999</v>
      </c>
      <c r="D44">
        <f t="shared" si="3"/>
        <v>0</v>
      </c>
      <c r="E44">
        <f t="shared" si="0"/>
        <v>0.7232999999999999</v>
      </c>
      <c r="F44">
        <f t="shared" si="1"/>
        <v>0</v>
      </c>
    </row>
    <row r="45" spans="1:6" ht="12.75">
      <c r="A45" s="1">
        <v>38510</v>
      </c>
      <c r="B45" s="4">
        <f>Data!E45</f>
        <v>0.706425</v>
      </c>
      <c r="C45">
        <f t="shared" si="2"/>
        <v>0.706425</v>
      </c>
      <c r="D45">
        <f t="shared" si="3"/>
        <v>0</v>
      </c>
      <c r="E45">
        <f t="shared" si="0"/>
        <v>0.706425</v>
      </c>
      <c r="F45">
        <f t="shared" si="1"/>
        <v>0</v>
      </c>
    </row>
    <row r="46" spans="1:6" ht="12.75">
      <c r="A46" s="1">
        <v>38511</v>
      </c>
      <c r="B46" s="4">
        <f>Data!E46</f>
        <v>0.706425</v>
      </c>
      <c r="C46">
        <f t="shared" si="2"/>
        <v>0.706425</v>
      </c>
      <c r="D46">
        <f t="shared" si="3"/>
        <v>0</v>
      </c>
      <c r="E46">
        <f t="shared" si="0"/>
        <v>0.706425</v>
      </c>
      <c r="F46">
        <f t="shared" si="1"/>
        <v>0</v>
      </c>
    </row>
    <row r="47" spans="1:6" ht="12.75">
      <c r="A47" s="1">
        <v>38512</v>
      </c>
      <c r="B47" s="4">
        <f>Data!E47</f>
        <v>0.7232999999999999</v>
      </c>
      <c r="C47">
        <f t="shared" si="2"/>
        <v>0.715425</v>
      </c>
      <c r="D47">
        <f t="shared" si="3"/>
        <v>0</v>
      </c>
      <c r="E47">
        <f t="shared" si="0"/>
        <v>0.7232999999999999</v>
      </c>
      <c r="F47">
        <f t="shared" si="1"/>
        <v>0</v>
      </c>
    </row>
    <row r="48" spans="1:6" ht="12.75">
      <c r="A48" s="1">
        <v>38513</v>
      </c>
      <c r="B48" s="4">
        <f>Data!E48</f>
        <v>0.7923</v>
      </c>
      <c r="C48">
        <f t="shared" si="2"/>
        <v>0.724425</v>
      </c>
      <c r="D48">
        <f t="shared" si="3"/>
        <v>0</v>
      </c>
      <c r="E48">
        <f t="shared" si="0"/>
        <v>0.753952333478962</v>
      </c>
      <c r="F48">
        <f t="shared" si="1"/>
        <v>0</v>
      </c>
    </row>
    <row r="49" spans="1:6" ht="12.75">
      <c r="A49" s="1">
        <v>38514</v>
      </c>
      <c r="B49" s="4">
        <f>Data!E49</f>
        <v>0.706425</v>
      </c>
      <c r="C49">
        <f t="shared" si="2"/>
        <v>0.706425</v>
      </c>
      <c r="D49">
        <f t="shared" si="3"/>
        <v>1</v>
      </c>
      <c r="E49">
        <f t="shared" si="0"/>
        <v>0.706425</v>
      </c>
      <c r="F49">
        <f t="shared" si="1"/>
        <v>1</v>
      </c>
    </row>
    <row r="50" spans="1:6" ht="12.75">
      <c r="A50" s="1">
        <v>38515</v>
      </c>
      <c r="B50" s="4">
        <f>Data!E50</f>
        <v>0.706425</v>
      </c>
      <c r="C50">
        <f t="shared" si="2"/>
        <v>0.706425</v>
      </c>
      <c r="D50">
        <f t="shared" si="3"/>
        <v>0</v>
      </c>
      <c r="E50">
        <f t="shared" si="0"/>
        <v>0.706425</v>
      </c>
      <c r="F50">
        <f t="shared" si="1"/>
        <v>0</v>
      </c>
    </row>
    <row r="51" spans="1:6" ht="12.75">
      <c r="A51" s="1">
        <v>38516</v>
      </c>
      <c r="B51" s="4">
        <f>Data!E51</f>
        <v>0.706425</v>
      </c>
      <c r="C51">
        <f t="shared" si="2"/>
        <v>0.706425</v>
      </c>
      <c r="D51">
        <f t="shared" si="3"/>
        <v>0</v>
      </c>
      <c r="E51">
        <f t="shared" si="0"/>
        <v>0.706425</v>
      </c>
      <c r="F51">
        <f t="shared" si="1"/>
        <v>0</v>
      </c>
    </row>
    <row r="52" spans="1:6" ht="12.75">
      <c r="A52" s="1">
        <v>38517</v>
      </c>
      <c r="B52" s="4">
        <f>Data!E52</f>
        <v>1.4757</v>
      </c>
      <c r="C52">
        <f t="shared" si="2"/>
        <v>0.715425</v>
      </c>
      <c r="D52">
        <f t="shared" si="3"/>
        <v>0</v>
      </c>
      <c r="E52">
        <f t="shared" si="0"/>
        <v>0.737077333478962</v>
      </c>
      <c r="F52">
        <f t="shared" si="1"/>
        <v>0</v>
      </c>
    </row>
    <row r="53" spans="1:6" ht="12.75">
      <c r="A53" s="1">
        <v>38518</v>
      </c>
      <c r="B53" s="4">
        <f>Data!E53</f>
        <v>1.5675</v>
      </c>
      <c r="C53">
        <f t="shared" si="2"/>
        <v>0.724425</v>
      </c>
      <c r="D53">
        <f t="shared" si="3"/>
        <v>0</v>
      </c>
      <c r="E53">
        <f t="shared" si="0"/>
        <v>0.767729666957924</v>
      </c>
      <c r="F53">
        <f t="shared" si="1"/>
        <v>0</v>
      </c>
    </row>
    <row r="54" spans="1:6" ht="12.75">
      <c r="A54" s="1">
        <v>38519</v>
      </c>
      <c r="B54" s="4">
        <f>Data!E54</f>
        <v>1.1733</v>
      </c>
      <c r="C54">
        <f t="shared" si="2"/>
        <v>0.733425</v>
      </c>
      <c r="D54">
        <f t="shared" si="3"/>
        <v>0</v>
      </c>
      <c r="E54">
        <f t="shared" si="0"/>
        <v>0.798382000436886</v>
      </c>
      <c r="F54">
        <f t="shared" si="1"/>
        <v>0</v>
      </c>
    </row>
    <row r="55" spans="1:6" ht="12.75">
      <c r="A55" s="1">
        <v>38520</v>
      </c>
      <c r="B55" s="4">
        <f>Data!E55</f>
        <v>0.9753000000000001</v>
      </c>
      <c r="C55">
        <f t="shared" si="2"/>
        <v>0.742425</v>
      </c>
      <c r="D55">
        <f t="shared" si="3"/>
        <v>0</v>
      </c>
      <c r="E55">
        <f t="shared" si="0"/>
        <v>0.829034333915848</v>
      </c>
      <c r="F55">
        <f t="shared" si="1"/>
        <v>0</v>
      </c>
    </row>
    <row r="56" spans="1:6" ht="12.75">
      <c r="A56" s="1">
        <v>38521</v>
      </c>
      <c r="B56" s="4">
        <f>Data!E56</f>
        <v>0.8637</v>
      </c>
      <c r="C56">
        <f t="shared" si="2"/>
        <v>0.751425</v>
      </c>
      <c r="D56">
        <f t="shared" si="3"/>
        <v>0</v>
      </c>
      <c r="E56">
        <f t="shared" si="0"/>
        <v>0.85968666739481</v>
      </c>
      <c r="F56">
        <f t="shared" si="1"/>
        <v>0</v>
      </c>
    </row>
    <row r="57" spans="1:6" ht="12.75">
      <c r="A57" s="1">
        <v>38522</v>
      </c>
      <c r="B57" s="4">
        <f>Data!E57</f>
        <v>0.7923</v>
      </c>
      <c r="C57">
        <f t="shared" si="2"/>
        <v>0.760425</v>
      </c>
      <c r="D57">
        <f t="shared" si="3"/>
        <v>0</v>
      </c>
      <c r="E57">
        <f t="shared" si="0"/>
        <v>0.7923</v>
      </c>
      <c r="F57">
        <f t="shared" si="1"/>
        <v>1</v>
      </c>
    </row>
    <row r="58" spans="1:6" ht="12.75">
      <c r="A58" s="1">
        <v>38523</v>
      </c>
      <c r="B58" s="4">
        <f>Data!E58</f>
        <v>0.774825</v>
      </c>
      <c r="C58">
        <f t="shared" si="2"/>
        <v>0.769425</v>
      </c>
      <c r="D58">
        <f t="shared" si="3"/>
        <v>0</v>
      </c>
      <c r="E58">
        <f t="shared" si="0"/>
        <v>0.774825</v>
      </c>
      <c r="F58">
        <f t="shared" si="1"/>
        <v>0</v>
      </c>
    </row>
    <row r="59" spans="1:6" ht="12.75">
      <c r="A59" s="1">
        <v>38524</v>
      </c>
      <c r="B59" s="4">
        <f>Data!E59</f>
        <v>0.7575</v>
      </c>
      <c r="C59">
        <f t="shared" si="2"/>
        <v>0.7575</v>
      </c>
      <c r="D59">
        <f t="shared" si="3"/>
        <v>1</v>
      </c>
      <c r="E59">
        <f t="shared" si="0"/>
        <v>0.7575</v>
      </c>
      <c r="F59">
        <f t="shared" si="1"/>
        <v>0</v>
      </c>
    </row>
    <row r="60" spans="1:6" ht="12.75">
      <c r="A60" s="1">
        <v>38525</v>
      </c>
      <c r="B60" s="4">
        <f>Data!E60</f>
        <v>0.7575</v>
      </c>
      <c r="C60">
        <f t="shared" si="2"/>
        <v>0.7575</v>
      </c>
      <c r="D60">
        <f t="shared" si="3"/>
        <v>0</v>
      </c>
      <c r="E60">
        <f t="shared" si="0"/>
        <v>0.7575</v>
      </c>
      <c r="F60">
        <f t="shared" si="1"/>
        <v>0</v>
      </c>
    </row>
    <row r="61" spans="1:6" ht="12.75">
      <c r="A61" s="1">
        <v>38526</v>
      </c>
      <c r="B61" s="4">
        <f>Data!E61</f>
        <v>0.7232999999999999</v>
      </c>
      <c r="C61">
        <f t="shared" si="2"/>
        <v>0.7232999999999999</v>
      </c>
      <c r="D61">
        <f t="shared" si="3"/>
        <v>0</v>
      </c>
      <c r="E61">
        <f t="shared" si="0"/>
        <v>0.7232999999999999</v>
      </c>
      <c r="F61">
        <f t="shared" si="1"/>
        <v>0</v>
      </c>
    </row>
    <row r="62" spans="1:6" ht="12.75">
      <c r="A62" s="1">
        <v>38527</v>
      </c>
      <c r="B62" s="4">
        <f>Data!E62</f>
        <v>0.706425</v>
      </c>
      <c r="C62">
        <f t="shared" si="2"/>
        <v>0.706425</v>
      </c>
      <c r="D62">
        <f t="shared" si="3"/>
        <v>0</v>
      </c>
      <c r="E62">
        <f t="shared" si="0"/>
        <v>0.706425</v>
      </c>
      <c r="F62">
        <f t="shared" si="1"/>
        <v>0</v>
      </c>
    </row>
    <row r="63" spans="1:6" ht="12.75">
      <c r="A63" s="1">
        <v>38528</v>
      </c>
      <c r="B63" s="4">
        <f>Data!E63</f>
        <v>0.706425</v>
      </c>
      <c r="C63">
        <f t="shared" si="2"/>
        <v>0.706425</v>
      </c>
      <c r="D63">
        <f t="shared" si="3"/>
        <v>0</v>
      </c>
      <c r="E63">
        <f t="shared" si="0"/>
        <v>0.706425</v>
      </c>
      <c r="F63">
        <f t="shared" si="1"/>
        <v>0</v>
      </c>
    </row>
    <row r="64" spans="1:6" ht="12.75">
      <c r="A64" s="1">
        <v>38529</v>
      </c>
      <c r="B64" s="4">
        <f>Data!E64</f>
        <v>0.6897</v>
      </c>
      <c r="C64">
        <f t="shared" si="2"/>
        <v>0.6897</v>
      </c>
      <c r="D64">
        <f t="shared" si="3"/>
        <v>0</v>
      </c>
      <c r="E64">
        <f t="shared" si="0"/>
        <v>0.6897</v>
      </c>
      <c r="F64">
        <f t="shared" si="1"/>
        <v>0</v>
      </c>
    </row>
    <row r="65" spans="1:6" ht="12.75">
      <c r="A65" s="1">
        <v>38530</v>
      </c>
      <c r="B65" s="4">
        <f>Data!E65</f>
        <v>0.6897</v>
      </c>
      <c r="C65">
        <f t="shared" si="2"/>
        <v>0.6897</v>
      </c>
      <c r="D65">
        <f t="shared" si="3"/>
        <v>0</v>
      </c>
      <c r="E65">
        <f t="shared" si="0"/>
        <v>0.6897</v>
      </c>
      <c r="F65">
        <f t="shared" si="1"/>
        <v>0</v>
      </c>
    </row>
    <row r="66" spans="1:6" ht="12.75">
      <c r="A66" s="1">
        <v>38531</v>
      </c>
      <c r="B66" s="4">
        <f>Data!E66</f>
        <v>0.6897</v>
      </c>
      <c r="C66">
        <f t="shared" si="2"/>
        <v>0.6897</v>
      </c>
      <c r="D66">
        <f t="shared" si="3"/>
        <v>0</v>
      </c>
      <c r="E66">
        <f t="shared" si="0"/>
        <v>0.6897</v>
      </c>
      <c r="F66">
        <f t="shared" si="1"/>
        <v>0</v>
      </c>
    </row>
    <row r="67" spans="1:6" ht="12.75">
      <c r="A67" s="1">
        <v>38532</v>
      </c>
      <c r="B67" s="4">
        <f>Data!E67</f>
        <v>0.706425</v>
      </c>
      <c r="C67">
        <f t="shared" si="2"/>
        <v>0.6987</v>
      </c>
      <c r="D67">
        <f t="shared" si="3"/>
        <v>0</v>
      </c>
      <c r="E67">
        <f t="shared" si="0"/>
        <v>0.706425</v>
      </c>
      <c r="F67">
        <f t="shared" si="1"/>
        <v>0</v>
      </c>
    </row>
    <row r="68" spans="1:6" ht="12.75">
      <c r="A68" s="1">
        <v>38533</v>
      </c>
      <c r="B68" s="4">
        <f>Data!E68</f>
        <v>0.706425</v>
      </c>
      <c r="C68">
        <f t="shared" si="2"/>
        <v>0.706425</v>
      </c>
      <c r="D68">
        <f t="shared" si="3"/>
        <v>1</v>
      </c>
      <c r="E68">
        <f t="shared" si="0"/>
        <v>0.706425</v>
      </c>
      <c r="F68">
        <f t="shared" si="1"/>
        <v>0</v>
      </c>
    </row>
    <row r="69" spans="1:6" ht="12.75">
      <c r="A69" s="1">
        <v>38534</v>
      </c>
      <c r="B69" s="4">
        <f>Data!E69</f>
        <v>0.6897</v>
      </c>
      <c r="C69">
        <f t="shared" si="2"/>
        <v>0.6897</v>
      </c>
      <c r="D69">
        <f t="shared" si="3"/>
        <v>0</v>
      </c>
      <c r="E69">
        <f t="shared" si="0"/>
        <v>0.6897</v>
      </c>
      <c r="F69">
        <f t="shared" si="1"/>
        <v>0</v>
      </c>
    </row>
    <row r="70" spans="1:6" ht="12.75">
      <c r="A70" s="1">
        <v>38535</v>
      </c>
      <c r="B70" s="4">
        <f>Data!E70</f>
        <v>0.6897</v>
      </c>
      <c r="C70">
        <f t="shared" si="2"/>
        <v>0.6897</v>
      </c>
      <c r="D70">
        <f t="shared" si="3"/>
        <v>0</v>
      </c>
      <c r="E70">
        <f t="shared" si="0"/>
        <v>0.6897</v>
      </c>
      <c r="F70">
        <f t="shared" si="1"/>
        <v>0</v>
      </c>
    </row>
    <row r="71" spans="1:6" ht="12.75">
      <c r="A71" s="1">
        <v>38536</v>
      </c>
      <c r="B71" s="4">
        <f>Data!E71</f>
        <v>0.6897</v>
      </c>
      <c r="C71">
        <f t="shared" si="2"/>
        <v>0.6897</v>
      </c>
      <c r="D71">
        <f t="shared" si="3"/>
        <v>0</v>
      </c>
      <c r="E71">
        <f>+IF(B71-E70&gt;$E$4,E70+$E$4,B71)</f>
        <v>0.6897</v>
      </c>
      <c r="F71">
        <f t="shared" si="1"/>
        <v>0</v>
      </c>
    </row>
    <row r="72" spans="1:6" ht="12.75">
      <c r="A72" s="1">
        <v>38537</v>
      </c>
      <c r="B72" s="4">
        <f>Data!E72</f>
        <v>0.9003</v>
      </c>
      <c r="C72">
        <f t="shared" si="2"/>
        <v>0.6987</v>
      </c>
      <c r="D72">
        <f t="shared" si="3"/>
        <v>0</v>
      </c>
      <c r="E72">
        <f>+IF(B72-E71&gt;$E$4,E71+$E$4,B72)</f>
        <v>0.720352333478962</v>
      </c>
      <c r="F72">
        <f>+IF(AND(B72=E72,B71&gt;E71,B71&gt;=E72),1,0)</f>
        <v>0</v>
      </c>
    </row>
    <row r="73" spans="1:6" ht="12.75">
      <c r="A73" s="1">
        <v>38538</v>
      </c>
      <c r="B73" s="4">
        <f>Data!E73</f>
        <v>0.706425</v>
      </c>
      <c r="C73">
        <f t="shared" si="2"/>
        <v>0.706425</v>
      </c>
      <c r="D73">
        <f t="shared" si="3"/>
        <v>1</v>
      </c>
      <c r="E73">
        <f>+IF(B73-E72&gt;$E$4,E72+$E$4,B73)</f>
        <v>0.706425</v>
      </c>
      <c r="F73">
        <f>+IF(AND(B73=E73,B72&gt;E72,B72&gt;=E73),1,0)</f>
        <v>1</v>
      </c>
    </row>
    <row r="75" spans="2:6" ht="12.75">
      <c r="B75">
        <f>AVERAGE(B8:B73)</f>
        <v>0.8255295454545459</v>
      </c>
      <c r="C75" s="14">
        <f>AVERAGE(C8:C73)/B75</f>
        <v>0.938762447244606</v>
      </c>
      <c r="D75">
        <f>SUM(D6:D73)</f>
        <v>10</v>
      </c>
      <c r="E75" s="14">
        <f>(AVERAGE(E8:E73)-AVERAGE(C8:C73))/B75</f>
        <v>0.012576977743305398</v>
      </c>
      <c r="F75">
        <f>SUM(F6:F73)</f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83</v>
      </c>
      <c r="F1" s="2" t="s">
        <v>20</v>
      </c>
      <c r="G1" t="s">
        <v>21</v>
      </c>
      <c r="H1" s="25" t="str">
        <f>GW_temp!G1</f>
        <v>Nt</v>
      </c>
      <c r="K1" t="s">
        <v>1</v>
      </c>
      <c r="M1">
        <f>+AVERAGE(B6:B74)</f>
        <v>15.683823529411764</v>
      </c>
    </row>
    <row r="2" spans="3:13" ht="12.75">
      <c r="C2" t="s">
        <v>84</v>
      </c>
      <c r="E2" s="3"/>
      <c r="F2" s="4">
        <f>+C3</f>
        <v>0.75</v>
      </c>
      <c r="G2">
        <f>D3</f>
        <v>12</v>
      </c>
      <c r="H2" s="25">
        <f>GW_temp!G2</f>
        <v>9</v>
      </c>
      <c r="L2" s="5" t="s">
        <v>3</v>
      </c>
      <c r="M2" s="5">
        <f>+J19/I19</f>
        <v>0.7972972972972973</v>
      </c>
    </row>
    <row r="3" spans="3:13" ht="12.75">
      <c r="C3" s="6">
        <v>0.75</v>
      </c>
      <c r="D3" s="6">
        <f>+D75</f>
        <v>12</v>
      </c>
      <c r="E3" s="7">
        <v>-0.15</v>
      </c>
      <c r="F3" s="4"/>
      <c r="G3" s="25">
        <v>1.2</v>
      </c>
      <c r="H3" s="25"/>
      <c r="J3" t="s">
        <v>4</v>
      </c>
      <c r="L3" s="8" t="s">
        <v>5</v>
      </c>
      <c r="M3" s="8">
        <f>+L19/I19</f>
        <v>0.05468923255716541</v>
      </c>
    </row>
    <row r="4" spans="5:13" ht="12.75">
      <c r="E4" s="8">
        <f>+C3*2^(E3+0.618)</f>
        <v>1.0373929717582235</v>
      </c>
      <c r="F4" s="2">
        <f>F75</f>
        <v>8</v>
      </c>
      <c r="G4" s="25">
        <v>2.6444404737215104</v>
      </c>
      <c r="H4" s="25">
        <v>1</v>
      </c>
      <c r="J4" s="5">
        <f>+C3</f>
        <v>0.75</v>
      </c>
      <c r="K4" s="8">
        <f>+E4</f>
        <v>1.0373929717582235</v>
      </c>
      <c r="L4" s="9" t="s">
        <v>6</v>
      </c>
      <c r="M4" s="9">
        <f>+M19/I19</f>
        <v>0.14801347014553728</v>
      </c>
    </row>
    <row r="5" spans="2:7" ht="12.75">
      <c r="B5" t="s">
        <v>31</v>
      </c>
      <c r="C5" t="s">
        <v>32</v>
      </c>
      <c r="D5" t="s">
        <v>7</v>
      </c>
      <c r="E5" t="s">
        <v>101</v>
      </c>
      <c r="F5" s="10" t="s">
        <v>7</v>
      </c>
      <c r="G5" s="11"/>
    </row>
    <row r="6" spans="1:13" ht="12.75">
      <c r="A6" s="1">
        <v>38471</v>
      </c>
      <c r="B6">
        <f>Data!N6</f>
        <v>9</v>
      </c>
      <c r="C6" s="12">
        <f>B6</f>
        <v>9</v>
      </c>
      <c r="D6">
        <v>0</v>
      </c>
      <c r="E6" s="12">
        <f>B6</f>
        <v>9</v>
      </c>
      <c r="F6">
        <v>0</v>
      </c>
      <c r="I6" t="s">
        <v>31</v>
      </c>
      <c r="J6" t="s">
        <v>32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Data!N7</f>
        <v>10</v>
      </c>
      <c r="C7">
        <f>+IF(B7-C6&gt;$C$3,C6+$C$3,B7)</f>
        <v>9.75</v>
      </c>
      <c r="D7">
        <f>+IF(AND(B7=C7,B6&gt;C6,B6&gt;=C7),1,0)</f>
        <v>0</v>
      </c>
      <c r="E7">
        <f aca="true" t="shared" si="0" ref="E7:E57">+IF(B7-E6&gt;$E$4,E6+$E$4,B7)</f>
        <v>10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Data!N8</f>
        <v>8</v>
      </c>
      <c r="C8">
        <f>+IF(B8-C7&gt;$C$3,C7+$C$3,B8)</f>
        <v>8</v>
      </c>
      <c r="D8">
        <f>+IF(AND(B8=C8,B7&gt;C7,B7&gt;=C8),1,0)</f>
        <v>1</v>
      </c>
      <c r="E8">
        <f t="shared" si="0"/>
        <v>8</v>
      </c>
      <c r="F8">
        <f aca="true" t="shared" si="1" ref="F8:F57">+IF(AND(B8=E8,B7&gt;E7,B7&gt;=E8),1,0)</f>
        <v>0</v>
      </c>
      <c r="H8" s="13">
        <v>38384</v>
      </c>
    </row>
    <row r="9" spans="1:13" ht="12.75">
      <c r="A9" s="1">
        <v>38474</v>
      </c>
      <c r="B9">
        <f>Data!N9</f>
        <v>8</v>
      </c>
      <c r="C9">
        <f>+IF(B9-C8&gt;$C$3,C8+$C$3,B9)</f>
        <v>8</v>
      </c>
      <c r="D9">
        <f>+IF(AND(B9=C9,B8&gt;C8,B8&gt;=C9),1,0)</f>
        <v>0</v>
      </c>
      <c r="E9">
        <f t="shared" si="0"/>
        <v>8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Data!N10</f>
        <v>7.5</v>
      </c>
      <c r="C10">
        <f aca="true" t="shared" si="2" ref="C10:C57">+IF(B10-C9&gt;$C$3,C9+$C$3,B10)</f>
        <v>7.5</v>
      </c>
      <c r="D10">
        <f aca="true" t="shared" si="3" ref="D10:D57">+IF(AND(B10=C10,B9&gt;C9,B9&gt;=C10),1,0)</f>
        <v>0</v>
      </c>
      <c r="E10">
        <f t="shared" si="0"/>
        <v>7.5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Data!N11</f>
        <v>8</v>
      </c>
      <c r="C11">
        <f t="shared" si="2"/>
        <v>8</v>
      </c>
      <c r="D11">
        <f t="shared" si="3"/>
        <v>0</v>
      </c>
      <c r="E11">
        <f t="shared" si="0"/>
        <v>8</v>
      </c>
      <c r="F11">
        <f t="shared" si="1"/>
        <v>0</v>
      </c>
      <c r="H11" s="13">
        <v>38473</v>
      </c>
      <c r="I11" s="4">
        <f>+MAX(B$8:B$38)-MIN(B$8:B$38)</f>
        <v>10.5</v>
      </c>
      <c r="J11" s="4">
        <f>+MAX(C$8:C$38)-MIN(C$8:C$38)</f>
        <v>7</v>
      </c>
      <c r="K11" s="4">
        <f>+MAX(E$8:E$38)-MIN(E$8:E$38)</f>
        <v>7.76175080230756</v>
      </c>
      <c r="L11" s="14">
        <f>+K11-J11</f>
        <v>0.7617508023075601</v>
      </c>
      <c r="M11" s="14">
        <f>+I11-K11</f>
        <v>2.73824919769244</v>
      </c>
    </row>
    <row r="12" spans="1:13" ht="12.75">
      <c r="A12" s="1">
        <v>38477</v>
      </c>
      <c r="B12">
        <f>Data!N12</f>
        <v>10</v>
      </c>
      <c r="C12">
        <f t="shared" si="2"/>
        <v>8.75</v>
      </c>
      <c r="D12">
        <f t="shared" si="3"/>
        <v>0</v>
      </c>
      <c r="E12">
        <f t="shared" si="0"/>
        <v>9.037392971758223</v>
      </c>
      <c r="F12">
        <f t="shared" si="1"/>
        <v>0</v>
      </c>
      <c r="H12" s="13">
        <v>38504</v>
      </c>
      <c r="I12" s="4">
        <f>+MAX(B$39:B$68)-MIN(B$39:B$68)</f>
        <v>8</v>
      </c>
      <c r="J12" s="4">
        <f>+MAX(C$39:C$68)-MIN(C$39:C$68)</f>
        <v>7.75</v>
      </c>
      <c r="K12" s="4">
        <f>+MAX(E$39:E$68)-MIN(E$39:E$68)</f>
        <v>8</v>
      </c>
      <c r="L12" s="14">
        <f>+K12-J12</f>
        <v>0.25</v>
      </c>
      <c r="M12" s="14">
        <f>+I12-K12</f>
        <v>0</v>
      </c>
    </row>
    <row r="13" spans="1:13" ht="12.75">
      <c r="A13" s="1">
        <v>38478</v>
      </c>
      <c r="B13">
        <f>Data!N13</f>
        <v>11</v>
      </c>
      <c r="C13">
        <f t="shared" si="2"/>
        <v>9.5</v>
      </c>
      <c r="D13">
        <f t="shared" si="3"/>
        <v>0</v>
      </c>
      <c r="E13">
        <f t="shared" si="0"/>
        <v>10.074785943516446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Data!N14</f>
        <v>12</v>
      </c>
      <c r="C14">
        <f t="shared" si="2"/>
        <v>10.25</v>
      </c>
      <c r="D14">
        <f t="shared" si="3"/>
        <v>0</v>
      </c>
      <c r="E14">
        <f t="shared" si="0"/>
        <v>11.112178915274669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Data!N15</f>
        <v>14</v>
      </c>
      <c r="C15">
        <f t="shared" si="2"/>
        <v>11</v>
      </c>
      <c r="D15">
        <f t="shared" si="3"/>
        <v>0</v>
      </c>
      <c r="E15">
        <f t="shared" si="0"/>
        <v>12.149571887032891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Data!N16</f>
        <v>15</v>
      </c>
      <c r="C16">
        <f t="shared" si="2"/>
        <v>11.75</v>
      </c>
      <c r="D16">
        <f t="shared" si="3"/>
        <v>0</v>
      </c>
      <c r="E16">
        <f t="shared" si="0"/>
        <v>13.186964858791114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Data!N17</f>
        <v>15</v>
      </c>
      <c r="C17">
        <f t="shared" si="2"/>
        <v>12.5</v>
      </c>
      <c r="D17">
        <f t="shared" si="3"/>
        <v>0</v>
      </c>
      <c r="E17">
        <f t="shared" si="0"/>
        <v>14.224357830549337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Data!N18</f>
        <v>18</v>
      </c>
      <c r="C18">
        <f t="shared" si="2"/>
        <v>13.25</v>
      </c>
      <c r="D18">
        <f t="shared" si="3"/>
        <v>0</v>
      </c>
      <c r="E18">
        <f t="shared" si="0"/>
        <v>15.26175080230756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Data!N19</f>
        <v>12</v>
      </c>
      <c r="C19">
        <f t="shared" si="2"/>
        <v>12</v>
      </c>
      <c r="D19">
        <f t="shared" si="3"/>
        <v>1</v>
      </c>
      <c r="E19">
        <f t="shared" si="0"/>
        <v>12</v>
      </c>
      <c r="F19">
        <f t="shared" si="1"/>
        <v>1</v>
      </c>
      <c r="H19" t="s">
        <v>9</v>
      </c>
      <c r="I19" s="14">
        <f>+AVERAGE(I7:I18)</f>
        <v>9.25</v>
      </c>
      <c r="J19" s="14">
        <f>+AVERAGE(J7:J18)</f>
        <v>7.375</v>
      </c>
      <c r="K19" s="14">
        <f>+AVERAGE(K7:K18)</f>
        <v>7.88087540115378</v>
      </c>
      <c r="L19" s="14">
        <f>+AVERAGE(L7:L18)</f>
        <v>0.50587540115378</v>
      </c>
      <c r="M19" s="14">
        <f>+AVERAGE(M7:M18)</f>
        <v>1.36912459884622</v>
      </c>
    </row>
    <row r="20" spans="1:6" ht="12.75">
      <c r="A20" s="1">
        <v>38485</v>
      </c>
      <c r="B20">
        <f>Data!N20</f>
        <v>11</v>
      </c>
      <c r="C20">
        <f t="shared" si="2"/>
        <v>11</v>
      </c>
      <c r="D20">
        <f t="shared" si="3"/>
        <v>0</v>
      </c>
      <c r="E20">
        <f t="shared" si="0"/>
        <v>11</v>
      </c>
      <c r="F20">
        <f t="shared" si="1"/>
        <v>0</v>
      </c>
    </row>
    <row r="21" spans="1:8" ht="12.75">
      <c r="A21" s="1">
        <v>38486</v>
      </c>
      <c r="B21">
        <f>Data!N21</f>
        <v>11</v>
      </c>
      <c r="C21">
        <f t="shared" si="2"/>
        <v>11</v>
      </c>
      <c r="D21">
        <f t="shared" si="3"/>
        <v>0</v>
      </c>
      <c r="E21">
        <f t="shared" si="0"/>
        <v>11</v>
      </c>
      <c r="F21">
        <f t="shared" si="1"/>
        <v>0</v>
      </c>
      <c r="H21" s="15"/>
    </row>
    <row r="22" spans="1:6" ht="12.75">
      <c r="A22" s="1">
        <v>38487</v>
      </c>
      <c r="B22">
        <f>Data!N22</f>
        <v>12</v>
      </c>
      <c r="C22">
        <f t="shared" si="2"/>
        <v>11.75</v>
      </c>
      <c r="D22">
        <f t="shared" si="3"/>
        <v>0</v>
      </c>
      <c r="E22">
        <f t="shared" si="0"/>
        <v>12</v>
      </c>
      <c r="F22">
        <f t="shared" si="1"/>
        <v>0</v>
      </c>
    </row>
    <row r="23" spans="1:6" ht="12.75">
      <c r="A23" s="1">
        <v>38488</v>
      </c>
      <c r="B23">
        <f>Data!N23</f>
        <v>10</v>
      </c>
      <c r="C23">
        <f t="shared" si="2"/>
        <v>10</v>
      </c>
      <c r="D23">
        <f t="shared" si="3"/>
        <v>1</v>
      </c>
      <c r="E23">
        <f t="shared" si="0"/>
        <v>10</v>
      </c>
      <c r="F23">
        <f t="shared" si="1"/>
        <v>0</v>
      </c>
    </row>
    <row r="24" spans="1:6" ht="12.75">
      <c r="A24" s="1">
        <v>38489</v>
      </c>
      <c r="B24">
        <f>Data!N24</f>
        <v>10</v>
      </c>
      <c r="C24">
        <f t="shared" si="2"/>
        <v>10</v>
      </c>
      <c r="D24">
        <f t="shared" si="3"/>
        <v>0</v>
      </c>
      <c r="E24">
        <f t="shared" si="0"/>
        <v>10</v>
      </c>
      <c r="F24">
        <f t="shared" si="1"/>
        <v>0</v>
      </c>
    </row>
    <row r="25" spans="1:6" ht="12.75">
      <c r="A25" s="1">
        <v>38490</v>
      </c>
      <c r="B25">
        <f>Data!N25</f>
        <v>9.5</v>
      </c>
      <c r="C25">
        <f t="shared" si="2"/>
        <v>9.5</v>
      </c>
      <c r="D25">
        <f t="shared" si="3"/>
        <v>0</v>
      </c>
      <c r="E25">
        <f t="shared" si="0"/>
        <v>9.5</v>
      </c>
      <c r="F25">
        <f t="shared" si="1"/>
        <v>0</v>
      </c>
    </row>
    <row r="26" spans="1:6" ht="12.75">
      <c r="A26" s="1">
        <v>38491</v>
      </c>
      <c r="B26">
        <f>Data!N26</f>
        <v>12</v>
      </c>
      <c r="C26">
        <f t="shared" si="2"/>
        <v>10.25</v>
      </c>
      <c r="D26">
        <f t="shared" si="3"/>
        <v>0</v>
      </c>
      <c r="E26">
        <f t="shared" si="0"/>
        <v>10.537392971758223</v>
      </c>
      <c r="F26">
        <f t="shared" si="1"/>
        <v>0</v>
      </c>
    </row>
    <row r="27" spans="1:6" ht="12.75">
      <c r="A27" s="1">
        <v>38492</v>
      </c>
      <c r="B27">
        <f>Data!N27</f>
        <v>13</v>
      </c>
      <c r="C27">
        <f t="shared" si="2"/>
        <v>11</v>
      </c>
      <c r="D27">
        <f t="shared" si="3"/>
        <v>0</v>
      </c>
      <c r="E27">
        <f t="shared" si="0"/>
        <v>11.574785943516446</v>
      </c>
      <c r="F27">
        <f t="shared" si="1"/>
        <v>0</v>
      </c>
    </row>
    <row r="28" spans="1:6" ht="12.75">
      <c r="A28" s="1">
        <v>38493</v>
      </c>
      <c r="B28">
        <f>Data!N28</f>
        <v>13.5</v>
      </c>
      <c r="C28">
        <f t="shared" si="2"/>
        <v>11.75</v>
      </c>
      <c r="D28">
        <f t="shared" si="3"/>
        <v>0</v>
      </c>
      <c r="E28">
        <f t="shared" si="0"/>
        <v>12.612178915274669</v>
      </c>
      <c r="F28">
        <f t="shared" si="1"/>
        <v>0</v>
      </c>
    </row>
    <row r="29" spans="1:6" ht="12.75">
      <c r="A29" s="1">
        <v>38494</v>
      </c>
      <c r="B29">
        <f>Data!N29</f>
        <v>14</v>
      </c>
      <c r="C29">
        <f t="shared" si="2"/>
        <v>12.5</v>
      </c>
      <c r="D29">
        <f t="shared" si="3"/>
        <v>0</v>
      </c>
      <c r="E29">
        <f t="shared" si="0"/>
        <v>13.649571887032891</v>
      </c>
      <c r="F29">
        <f t="shared" si="1"/>
        <v>0</v>
      </c>
    </row>
    <row r="30" spans="1:6" ht="12.75">
      <c r="A30" s="1">
        <v>38495</v>
      </c>
      <c r="B30">
        <f>Data!N30</f>
        <v>13</v>
      </c>
      <c r="C30">
        <f t="shared" si="2"/>
        <v>13</v>
      </c>
      <c r="D30">
        <f t="shared" si="3"/>
        <v>1</v>
      </c>
      <c r="E30">
        <f t="shared" si="0"/>
        <v>13</v>
      </c>
      <c r="F30">
        <f t="shared" si="1"/>
        <v>1</v>
      </c>
    </row>
    <row r="31" spans="1:6" ht="12.75">
      <c r="A31" s="1">
        <v>38496</v>
      </c>
      <c r="B31">
        <f>Data!N31</f>
        <v>12</v>
      </c>
      <c r="C31">
        <f t="shared" si="2"/>
        <v>12</v>
      </c>
      <c r="D31">
        <f t="shared" si="3"/>
        <v>0</v>
      </c>
      <c r="E31">
        <f t="shared" si="0"/>
        <v>12</v>
      </c>
      <c r="F31">
        <f t="shared" si="1"/>
        <v>0</v>
      </c>
    </row>
    <row r="32" spans="1:6" ht="12.75">
      <c r="A32" s="1">
        <v>38497</v>
      </c>
      <c r="B32">
        <f>Data!N32</f>
        <v>12.5</v>
      </c>
      <c r="C32">
        <f t="shared" si="2"/>
        <v>12.5</v>
      </c>
      <c r="D32">
        <f t="shared" si="3"/>
        <v>0</v>
      </c>
      <c r="E32">
        <f t="shared" si="0"/>
        <v>12.5</v>
      </c>
      <c r="F32">
        <f t="shared" si="1"/>
        <v>0</v>
      </c>
    </row>
    <row r="33" spans="1:6" ht="12.75">
      <c r="A33" s="1">
        <v>38498</v>
      </c>
      <c r="B33">
        <f>Data!N33</f>
        <v>14</v>
      </c>
      <c r="C33">
        <f t="shared" si="2"/>
        <v>13.25</v>
      </c>
      <c r="D33">
        <f t="shared" si="3"/>
        <v>0</v>
      </c>
      <c r="E33">
        <f t="shared" si="0"/>
        <v>13.537392971758223</v>
      </c>
      <c r="F33">
        <f t="shared" si="1"/>
        <v>0</v>
      </c>
    </row>
    <row r="34" spans="1:6" ht="12.75">
      <c r="A34" s="1">
        <v>38499</v>
      </c>
      <c r="B34">
        <f>Data!N34</f>
        <v>15</v>
      </c>
      <c r="C34">
        <f t="shared" si="2"/>
        <v>14</v>
      </c>
      <c r="D34">
        <f t="shared" si="3"/>
        <v>0</v>
      </c>
      <c r="E34">
        <f t="shared" si="0"/>
        <v>14.574785943516446</v>
      </c>
      <c r="F34">
        <f t="shared" si="1"/>
        <v>0</v>
      </c>
    </row>
    <row r="35" spans="1:6" ht="12.75">
      <c r="A35" s="1">
        <v>38500</v>
      </c>
      <c r="B35">
        <f>Data!N35</f>
        <v>14.5</v>
      </c>
      <c r="C35">
        <f t="shared" si="2"/>
        <v>14.5</v>
      </c>
      <c r="D35">
        <f t="shared" si="3"/>
        <v>1</v>
      </c>
      <c r="E35">
        <f t="shared" si="0"/>
        <v>14.5</v>
      </c>
      <c r="F35">
        <f t="shared" si="1"/>
        <v>1</v>
      </c>
    </row>
    <row r="36" spans="1:6" ht="12.75">
      <c r="A36" s="1">
        <v>38501</v>
      </c>
      <c r="B36">
        <f>Data!N36</f>
        <v>14.5</v>
      </c>
      <c r="C36">
        <f t="shared" si="2"/>
        <v>14.5</v>
      </c>
      <c r="D36">
        <f t="shared" si="3"/>
        <v>0</v>
      </c>
      <c r="E36">
        <f t="shared" si="0"/>
        <v>14.5</v>
      </c>
      <c r="F36">
        <f t="shared" si="1"/>
        <v>0</v>
      </c>
    </row>
    <row r="37" spans="1:6" ht="12.75">
      <c r="A37" s="1">
        <v>38502</v>
      </c>
      <c r="B37">
        <f>Data!N37</f>
        <v>14.5</v>
      </c>
      <c r="C37">
        <f t="shared" si="2"/>
        <v>14.5</v>
      </c>
      <c r="D37">
        <f t="shared" si="3"/>
        <v>0</v>
      </c>
      <c r="E37">
        <f t="shared" si="0"/>
        <v>14.5</v>
      </c>
      <c r="F37">
        <f t="shared" si="1"/>
        <v>0</v>
      </c>
    </row>
    <row r="38" spans="1:6" ht="12.75">
      <c r="A38" s="1">
        <v>38503</v>
      </c>
      <c r="B38">
        <f>Data!N38</f>
        <v>14.5</v>
      </c>
      <c r="C38">
        <f t="shared" si="2"/>
        <v>14.5</v>
      </c>
      <c r="D38">
        <f t="shared" si="3"/>
        <v>0</v>
      </c>
      <c r="E38">
        <f t="shared" si="0"/>
        <v>14.5</v>
      </c>
      <c r="F38">
        <f t="shared" si="1"/>
        <v>0</v>
      </c>
    </row>
    <row r="39" spans="1:6" ht="12.75">
      <c r="A39" s="1">
        <v>38504</v>
      </c>
      <c r="B39">
        <f>Data!N39</f>
        <v>15.5</v>
      </c>
      <c r="C39">
        <f t="shared" si="2"/>
        <v>15.25</v>
      </c>
      <c r="D39">
        <f t="shared" si="3"/>
        <v>0</v>
      </c>
      <c r="E39">
        <f t="shared" si="0"/>
        <v>15.5</v>
      </c>
      <c r="F39">
        <f t="shared" si="1"/>
        <v>0</v>
      </c>
    </row>
    <row r="40" spans="1:6" ht="12.75">
      <c r="A40" s="1">
        <v>38505</v>
      </c>
      <c r="B40">
        <f>Data!N40</f>
        <v>17</v>
      </c>
      <c r="C40">
        <f t="shared" si="2"/>
        <v>16</v>
      </c>
      <c r="D40">
        <f t="shared" si="3"/>
        <v>0</v>
      </c>
      <c r="E40">
        <f t="shared" si="0"/>
        <v>16.537392971758223</v>
      </c>
      <c r="F40">
        <f t="shared" si="1"/>
        <v>0</v>
      </c>
    </row>
    <row r="41" spans="1:10" ht="12.75">
      <c r="A41" s="1">
        <v>38506</v>
      </c>
      <c r="B41">
        <f>Data!N41</f>
        <v>17</v>
      </c>
      <c r="C41">
        <f t="shared" si="2"/>
        <v>16.75</v>
      </c>
      <c r="D41">
        <f t="shared" si="3"/>
        <v>0</v>
      </c>
      <c r="E41">
        <f t="shared" si="0"/>
        <v>17</v>
      </c>
      <c r="F41">
        <f t="shared" si="1"/>
        <v>1</v>
      </c>
      <c r="J41" s="15"/>
    </row>
    <row r="42" spans="1:6" ht="12.75">
      <c r="A42" s="1">
        <v>38507</v>
      </c>
      <c r="B42">
        <f>Data!N42</f>
        <v>17</v>
      </c>
      <c r="C42">
        <f t="shared" si="2"/>
        <v>17</v>
      </c>
      <c r="D42">
        <f t="shared" si="3"/>
        <v>1</v>
      </c>
      <c r="E42">
        <f t="shared" si="0"/>
        <v>17</v>
      </c>
      <c r="F42">
        <f t="shared" si="1"/>
        <v>0</v>
      </c>
    </row>
    <row r="43" spans="1:6" ht="12.75">
      <c r="A43" s="1">
        <v>38508</v>
      </c>
      <c r="B43">
        <f>Data!N43</f>
        <v>17.5</v>
      </c>
      <c r="C43">
        <f t="shared" si="2"/>
        <v>17.5</v>
      </c>
      <c r="D43">
        <f t="shared" si="3"/>
        <v>0</v>
      </c>
      <c r="E43">
        <f t="shared" si="0"/>
        <v>17.5</v>
      </c>
      <c r="F43">
        <f t="shared" si="1"/>
        <v>0</v>
      </c>
    </row>
    <row r="44" spans="1:6" ht="12.75">
      <c r="A44" s="1">
        <v>38509</v>
      </c>
      <c r="B44">
        <f>Data!N44</f>
        <v>19.5</v>
      </c>
      <c r="C44">
        <f t="shared" si="2"/>
        <v>18.25</v>
      </c>
      <c r="D44">
        <f t="shared" si="3"/>
        <v>0</v>
      </c>
      <c r="E44">
        <f t="shared" si="0"/>
        <v>18.537392971758223</v>
      </c>
      <c r="F44">
        <f t="shared" si="1"/>
        <v>0</v>
      </c>
    </row>
    <row r="45" spans="1:6" ht="12.75">
      <c r="A45" s="1">
        <v>38510</v>
      </c>
      <c r="B45">
        <f>Data!N45</f>
        <v>19.5</v>
      </c>
      <c r="C45">
        <f t="shared" si="2"/>
        <v>19</v>
      </c>
      <c r="D45">
        <f t="shared" si="3"/>
        <v>0</v>
      </c>
      <c r="E45">
        <f t="shared" si="0"/>
        <v>19.5</v>
      </c>
      <c r="F45">
        <f t="shared" si="1"/>
        <v>1</v>
      </c>
    </row>
    <row r="46" spans="1:6" ht="12.75">
      <c r="A46" s="1">
        <v>38511</v>
      </c>
      <c r="B46">
        <f>Data!N46</f>
        <v>19.5</v>
      </c>
      <c r="C46">
        <f t="shared" si="2"/>
        <v>19.5</v>
      </c>
      <c r="D46">
        <f t="shared" si="3"/>
        <v>1</v>
      </c>
      <c r="E46">
        <f t="shared" si="0"/>
        <v>19.5</v>
      </c>
      <c r="F46">
        <f t="shared" si="1"/>
        <v>0</v>
      </c>
    </row>
    <row r="47" spans="1:6" ht="12.75">
      <c r="A47" s="1">
        <v>38512</v>
      </c>
      <c r="B47">
        <f>Data!N47</f>
        <v>20</v>
      </c>
      <c r="C47">
        <f t="shared" si="2"/>
        <v>20</v>
      </c>
      <c r="D47">
        <f t="shared" si="3"/>
        <v>0</v>
      </c>
      <c r="E47">
        <f t="shared" si="0"/>
        <v>20</v>
      </c>
      <c r="F47">
        <f t="shared" si="1"/>
        <v>0</v>
      </c>
    </row>
    <row r="48" spans="1:6" ht="12.75">
      <c r="A48" s="1">
        <v>38513</v>
      </c>
      <c r="B48">
        <f>Data!N48</f>
        <v>21.5</v>
      </c>
      <c r="C48">
        <f t="shared" si="2"/>
        <v>20.75</v>
      </c>
      <c r="D48">
        <f t="shared" si="3"/>
        <v>0</v>
      </c>
      <c r="E48">
        <f t="shared" si="0"/>
        <v>21.037392971758223</v>
      </c>
      <c r="F48">
        <f t="shared" si="1"/>
        <v>0</v>
      </c>
    </row>
    <row r="49" spans="1:6" ht="12.75">
      <c r="A49" s="1">
        <v>38514</v>
      </c>
      <c r="B49">
        <f>Data!N49</f>
        <v>21.5</v>
      </c>
      <c r="C49">
        <f t="shared" si="2"/>
        <v>21.5</v>
      </c>
      <c r="D49">
        <f t="shared" si="3"/>
        <v>1</v>
      </c>
      <c r="E49">
        <f t="shared" si="0"/>
        <v>21.5</v>
      </c>
      <c r="F49">
        <f t="shared" si="1"/>
        <v>1</v>
      </c>
    </row>
    <row r="50" spans="1:6" ht="12.75">
      <c r="A50" s="1">
        <v>38515</v>
      </c>
      <c r="B50">
        <f>Data!N50</f>
        <v>23</v>
      </c>
      <c r="C50">
        <f t="shared" si="2"/>
        <v>22.25</v>
      </c>
      <c r="D50">
        <f t="shared" si="3"/>
        <v>0</v>
      </c>
      <c r="E50">
        <f t="shared" si="0"/>
        <v>22.537392971758223</v>
      </c>
      <c r="F50">
        <f t="shared" si="1"/>
        <v>0</v>
      </c>
    </row>
    <row r="51" spans="1:6" ht="12.75">
      <c r="A51" s="1">
        <v>38516</v>
      </c>
      <c r="B51">
        <f>Data!N51</f>
        <v>22</v>
      </c>
      <c r="C51">
        <f t="shared" si="2"/>
        <v>22</v>
      </c>
      <c r="D51">
        <f t="shared" si="3"/>
        <v>1</v>
      </c>
      <c r="E51">
        <f t="shared" si="0"/>
        <v>22</v>
      </c>
      <c r="F51">
        <f t="shared" si="1"/>
        <v>1</v>
      </c>
    </row>
    <row r="52" spans="1:6" ht="12.75">
      <c r="A52" s="1">
        <v>38517</v>
      </c>
      <c r="B52">
        <f>Data!N52</f>
        <v>23</v>
      </c>
      <c r="C52">
        <f t="shared" si="2"/>
        <v>22.75</v>
      </c>
      <c r="D52">
        <f t="shared" si="3"/>
        <v>0</v>
      </c>
      <c r="E52">
        <f t="shared" si="0"/>
        <v>23</v>
      </c>
      <c r="F52">
        <f t="shared" si="1"/>
        <v>0</v>
      </c>
    </row>
    <row r="53" spans="1:6" ht="12.75">
      <c r="A53" s="1">
        <v>38518</v>
      </c>
      <c r="B53">
        <f>Data!N53</f>
        <v>21</v>
      </c>
      <c r="C53">
        <f t="shared" si="2"/>
        <v>21</v>
      </c>
      <c r="D53">
        <f t="shared" si="3"/>
        <v>1</v>
      </c>
      <c r="E53">
        <f t="shared" si="0"/>
        <v>21</v>
      </c>
      <c r="F53">
        <f t="shared" si="1"/>
        <v>0</v>
      </c>
    </row>
    <row r="54" spans="1:6" ht="12.75">
      <c r="A54" s="1">
        <v>38519</v>
      </c>
      <c r="B54">
        <f>Data!N54</f>
        <v>18</v>
      </c>
      <c r="C54">
        <f t="shared" si="2"/>
        <v>18</v>
      </c>
      <c r="D54">
        <f t="shared" si="3"/>
        <v>0</v>
      </c>
      <c r="E54">
        <f t="shared" si="0"/>
        <v>18</v>
      </c>
      <c r="F54">
        <f t="shared" si="1"/>
        <v>0</v>
      </c>
    </row>
    <row r="55" spans="1:6" ht="12.75">
      <c r="A55" s="1">
        <v>38520</v>
      </c>
      <c r="B55">
        <f>Data!N55</f>
        <v>17</v>
      </c>
      <c r="C55">
        <f t="shared" si="2"/>
        <v>17</v>
      </c>
      <c r="D55">
        <f t="shared" si="3"/>
        <v>0</v>
      </c>
      <c r="E55">
        <f t="shared" si="0"/>
        <v>17</v>
      </c>
      <c r="F55">
        <f t="shared" si="1"/>
        <v>0</v>
      </c>
    </row>
    <row r="56" spans="1:6" ht="12.75">
      <c r="A56" s="1">
        <v>38521</v>
      </c>
      <c r="B56">
        <f>Data!N56</f>
        <v>16.5</v>
      </c>
      <c r="C56">
        <f t="shared" si="2"/>
        <v>16.5</v>
      </c>
      <c r="D56">
        <f t="shared" si="3"/>
        <v>0</v>
      </c>
      <c r="E56">
        <f t="shared" si="0"/>
        <v>16.5</v>
      </c>
      <c r="F56">
        <f t="shared" si="1"/>
        <v>0</v>
      </c>
    </row>
    <row r="57" spans="1:6" ht="12.75">
      <c r="A57" s="1">
        <v>38522</v>
      </c>
      <c r="B57">
        <f>Data!N57</f>
        <v>16</v>
      </c>
      <c r="C57">
        <f t="shared" si="2"/>
        <v>16</v>
      </c>
      <c r="D57">
        <f t="shared" si="3"/>
        <v>0</v>
      </c>
      <c r="E57">
        <f t="shared" si="0"/>
        <v>16</v>
      </c>
      <c r="F57">
        <f t="shared" si="1"/>
        <v>0</v>
      </c>
    </row>
    <row r="58" spans="1:6" ht="12.75">
      <c r="A58" s="1">
        <v>38523</v>
      </c>
      <c r="B58">
        <f>Data!N58</f>
        <v>15</v>
      </c>
      <c r="C58">
        <f aca="true" t="shared" si="4" ref="C58:C73">+IF(B58-C57&gt;$C$3,C57+$C$3,B58)</f>
        <v>15</v>
      </c>
      <c r="D58">
        <f aca="true" t="shared" si="5" ref="D58:D73">+IF(AND(B58=C58,B57&gt;C57,B57&gt;=C58),1,0)</f>
        <v>0</v>
      </c>
      <c r="E58">
        <f aca="true" t="shared" si="6" ref="E58:E73">+IF(B58-E57&gt;$E$4,E57+$E$4,B58)</f>
        <v>15</v>
      </c>
      <c r="F58">
        <f aca="true" t="shared" si="7" ref="F58:F73">+IF(AND(B58=E58,B57&gt;E57,B57&gt;=E58),1,0)</f>
        <v>0</v>
      </c>
    </row>
    <row r="59" spans="1:6" ht="12.75">
      <c r="A59" s="1">
        <v>38524</v>
      </c>
      <c r="B59">
        <f>Data!N59</f>
        <v>17</v>
      </c>
      <c r="C59">
        <f t="shared" si="4"/>
        <v>15.75</v>
      </c>
      <c r="D59">
        <f t="shared" si="5"/>
        <v>0</v>
      </c>
      <c r="E59">
        <f t="shared" si="6"/>
        <v>16.037392971758223</v>
      </c>
      <c r="F59">
        <f t="shared" si="7"/>
        <v>0</v>
      </c>
    </row>
    <row r="60" spans="1:6" ht="12.75">
      <c r="A60" s="1">
        <v>38525</v>
      </c>
      <c r="B60">
        <f>Data!N60</f>
        <v>18.5</v>
      </c>
      <c r="C60">
        <f t="shared" si="4"/>
        <v>16.5</v>
      </c>
      <c r="D60">
        <f t="shared" si="5"/>
        <v>0</v>
      </c>
      <c r="E60">
        <f t="shared" si="6"/>
        <v>17.074785943516446</v>
      </c>
      <c r="F60">
        <f t="shared" si="7"/>
        <v>0</v>
      </c>
    </row>
    <row r="61" spans="1:6" ht="12.75">
      <c r="A61" s="1">
        <v>38526</v>
      </c>
      <c r="B61">
        <f>Data!N61</f>
        <v>16.5</v>
      </c>
      <c r="C61">
        <f t="shared" si="4"/>
        <v>16.5</v>
      </c>
      <c r="D61">
        <f t="shared" si="5"/>
        <v>1</v>
      </c>
      <c r="E61">
        <f t="shared" si="6"/>
        <v>16.5</v>
      </c>
      <c r="F61">
        <f t="shared" si="7"/>
        <v>1</v>
      </c>
    </row>
    <row r="62" spans="1:6" ht="12.75">
      <c r="A62" s="1">
        <v>38527</v>
      </c>
      <c r="B62">
        <f>Data!N62</f>
        <v>18</v>
      </c>
      <c r="C62">
        <f t="shared" si="4"/>
        <v>17.25</v>
      </c>
      <c r="D62">
        <f t="shared" si="5"/>
        <v>0</v>
      </c>
      <c r="E62">
        <f t="shared" si="6"/>
        <v>17.537392971758223</v>
      </c>
      <c r="F62">
        <f t="shared" si="7"/>
        <v>0</v>
      </c>
    </row>
    <row r="63" spans="1:6" ht="12.75">
      <c r="A63" s="1">
        <v>38528</v>
      </c>
      <c r="B63">
        <f>Data!N63</f>
        <v>20.5</v>
      </c>
      <c r="C63">
        <f t="shared" si="4"/>
        <v>18</v>
      </c>
      <c r="D63">
        <f t="shared" si="5"/>
        <v>0</v>
      </c>
      <c r="E63">
        <f t="shared" si="6"/>
        <v>18.574785943516446</v>
      </c>
      <c r="F63">
        <f t="shared" si="7"/>
        <v>0</v>
      </c>
    </row>
    <row r="64" spans="1:6" ht="12.75">
      <c r="A64" s="1">
        <v>38529</v>
      </c>
      <c r="B64">
        <f>Data!N64</f>
        <v>20</v>
      </c>
      <c r="C64">
        <f t="shared" si="4"/>
        <v>18.75</v>
      </c>
      <c r="D64">
        <f t="shared" si="5"/>
        <v>0</v>
      </c>
      <c r="E64">
        <f t="shared" si="6"/>
        <v>19.61217891527467</v>
      </c>
      <c r="F64">
        <f t="shared" si="7"/>
        <v>0</v>
      </c>
    </row>
    <row r="65" spans="1:6" ht="12.75">
      <c r="A65" s="1">
        <v>38530</v>
      </c>
      <c r="B65">
        <f>Data!N65</f>
        <v>20.5</v>
      </c>
      <c r="C65">
        <f t="shared" si="4"/>
        <v>19.5</v>
      </c>
      <c r="D65">
        <f t="shared" si="5"/>
        <v>0</v>
      </c>
      <c r="E65">
        <f t="shared" si="6"/>
        <v>20.5</v>
      </c>
      <c r="F65">
        <f t="shared" si="7"/>
        <v>0</v>
      </c>
    </row>
    <row r="66" spans="1:6" ht="12.75">
      <c r="A66" s="1">
        <v>38531</v>
      </c>
      <c r="B66">
        <f>Data!N66</f>
        <v>21.5</v>
      </c>
      <c r="C66">
        <f t="shared" si="4"/>
        <v>20.25</v>
      </c>
      <c r="D66">
        <f t="shared" si="5"/>
        <v>0</v>
      </c>
      <c r="E66">
        <f t="shared" si="6"/>
        <v>21.5</v>
      </c>
      <c r="F66">
        <f t="shared" si="7"/>
        <v>0</v>
      </c>
    </row>
    <row r="67" spans="1:6" ht="12.75">
      <c r="A67" s="1">
        <v>38532</v>
      </c>
      <c r="B67">
        <f>Data!N67</f>
        <v>21.5</v>
      </c>
      <c r="C67">
        <f t="shared" si="4"/>
        <v>21</v>
      </c>
      <c r="D67">
        <f t="shared" si="5"/>
        <v>0</v>
      </c>
      <c r="E67">
        <f t="shared" si="6"/>
        <v>21.5</v>
      </c>
      <c r="F67">
        <f t="shared" si="7"/>
        <v>0</v>
      </c>
    </row>
    <row r="68" spans="1:6" ht="12.75">
      <c r="A68" s="1">
        <v>38533</v>
      </c>
      <c r="B68">
        <f>Data!N68</f>
        <v>21.5</v>
      </c>
      <c r="C68">
        <f t="shared" si="4"/>
        <v>21.5</v>
      </c>
      <c r="D68">
        <f t="shared" si="5"/>
        <v>1</v>
      </c>
      <c r="E68">
        <f t="shared" si="6"/>
        <v>21.5</v>
      </c>
      <c r="F68">
        <f t="shared" si="7"/>
        <v>0</v>
      </c>
    </row>
    <row r="69" spans="1:6" ht="12.75">
      <c r="A69" s="1">
        <v>38534</v>
      </c>
      <c r="B69">
        <f>Data!N69</f>
        <v>22</v>
      </c>
      <c r="C69">
        <f t="shared" si="4"/>
        <v>22</v>
      </c>
      <c r="D69">
        <f t="shared" si="5"/>
        <v>0</v>
      </c>
      <c r="E69">
        <f t="shared" si="6"/>
        <v>22</v>
      </c>
      <c r="F69">
        <f t="shared" si="7"/>
        <v>0</v>
      </c>
    </row>
    <row r="70" spans="1:6" ht="12.75">
      <c r="A70" s="1">
        <v>38535</v>
      </c>
      <c r="B70">
        <f>Data!N70</f>
        <v>17.5</v>
      </c>
      <c r="C70">
        <f t="shared" si="4"/>
        <v>17.5</v>
      </c>
      <c r="D70">
        <f t="shared" si="5"/>
        <v>0</v>
      </c>
      <c r="E70">
        <f t="shared" si="6"/>
        <v>17.5</v>
      </c>
      <c r="F70">
        <f t="shared" si="7"/>
        <v>0</v>
      </c>
    </row>
    <row r="71" spans="1:6" ht="12.75">
      <c r="A71" s="1">
        <v>38536</v>
      </c>
      <c r="B71">
        <f>Data!N71</f>
        <v>18</v>
      </c>
      <c r="C71">
        <f t="shared" si="4"/>
        <v>18</v>
      </c>
      <c r="D71">
        <f t="shared" si="5"/>
        <v>0</v>
      </c>
      <c r="E71">
        <f t="shared" si="6"/>
        <v>18</v>
      </c>
      <c r="F71">
        <f t="shared" si="7"/>
        <v>0</v>
      </c>
    </row>
    <row r="72" spans="1:6" ht="12.75">
      <c r="A72" s="1">
        <v>38537</v>
      </c>
      <c r="B72">
        <f>Data!N72</f>
        <v>18.5</v>
      </c>
      <c r="C72">
        <f t="shared" si="4"/>
        <v>18.5</v>
      </c>
      <c r="D72">
        <f t="shared" si="5"/>
        <v>0</v>
      </c>
      <c r="E72">
        <f t="shared" si="6"/>
        <v>18.5</v>
      </c>
      <c r="F72">
        <f t="shared" si="7"/>
        <v>0</v>
      </c>
    </row>
    <row r="73" spans="1:6" ht="12.75">
      <c r="A73" s="1">
        <v>38538</v>
      </c>
      <c r="B73">
        <f>Data!N73</f>
        <v>20</v>
      </c>
      <c r="C73">
        <f t="shared" si="4"/>
        <v>19.25</v>
      </c>
      <c r="D73">
        <f t="shared" si="5"/>
        <v>0</v>
      </c>
      <c r="E73">
        <f t="shared" si="6"/>
        <v>19.537392971758223</v>
      </c>
      <c r="F73">
        <f t="shared" si="7"/>
        <v>0</v>
      </c>
    </row>
    <row r="75" spans="2:6" ht="12.75">
      <c r="B75">
        <f>AVERAGE(B8:B73)</f>
        <v>15.871212121212121</v>
      </c>
      <c r="C75" s="14">
        <f>AVERAGE(C8:C73)/B75</f>
        <v>0.958711217183771</v>
      </c>
      <c r="D75">
        <f>SUM(D6:D73)</f>
        <v>12</v>
      </c>
      <c r="E75" s="14">
        <f>(AVERAGE(E8:E73)-AVERAGE(C8:C73))/B75</f>
        <v>0.019385788493271706</v>
      </c>
      <c r="F75">
        <f>SUM(F6:F73)</f>
        <v>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144</v>
      </c>
      <c r="F1" s="2" t="s">
        <v>19</v>
      </c>
      <c r="G1" t="s">
        <v>74</v>
      </c>
      <c r="H1" s="25" t="str">
        <f>GW_temp!G1</f>
        <v>Nt</v>
      </c>
      <c r="K1" t="s">
        <v>1</v>
      </c>
      <c r="M1">
        <f>+AVERAGE(B6:B74)</f>
        <v>0.0817811713067941</v>
      </c>
    </row>
    <row r="2" spans="3:13" ht="12.75">
      <c r="C2" t="s">
        <v>143</v>
      </c>
      <c r="E2" s="3"/>
      <c r="F2" s="26">
        <f>+C3</f>
        <v>0.0007</v>
      </c>
      <c r="G2">
        <f>D3</f>
        <v>14</v>
      </c>
      <c r="H2" s="25">
        <f>GW_temp!G2</f>
        <v>9</v>
      </c>
      <c r="L2" s="5" t="s">
        <v>3</v>
      </c>
      <c r="M2" s="27">
        <f>+J19/I19</f>
        <v>0.1729390480413849</v>
      </c>
    </row>
    <row r="3" spans="3:13" ht="12.75">
      <c r="C3" s="6">
        <v>0.0007</v>
      </c>
      <c r="D3" s="6">
        <f>+D75</f>
        <v>14</v>
      </c>
      <c r="E3" s="7">
        <v>1.9</v>
      </c>
      <c r="F3" s="26"/>
      <c r="G3" s="25">
        <v>6.1</v>
      </c>
      <c r="H3" s="25"/>
      <c r="J3" t="s">
        <v>4</v>
      </c>
      <c r="L3" s="8" t="s">
        <v>5</v>
      </c>
      <c r="M3" s="28">
        <f>+L19/I19</f>
        <v>0.021942996778535544</v>
      </c>
    </row>
    <row r="4" spans="5:13" ht="12.75">
      <c r="E4" s="8">
        <f>+C3*2^(E3+0.618)</f>
        <v>0.004009512475363201</v>
      </c>
      <c r="F4" s="2">
        <f>F75</f>
        <v>11</v>
      </c>
      <c r="G4" s="25">
        <v>0.07369152615663677</v>
      </c>
      <c r="H4" s="25">
        <v>1</v>
      </c>
      <c r="J4" s="5">
        <f>+C3</f>
        <v>0.0007</v>
      </c>
      <c r="K4" s="8">
        <f>+E4</f>
        <v>0.004009512475363201</v>
      </c>
      <c r="L4" s="9" t="s">
        <v>6</v>
      </c>
      <c r="M4" s="29">
        <f>+M19/I19</f>
        <v>0.8051179551800796</v>
      </c>
    </row>
    <row r="5" spans="2:7" ht="12.75">
      <c r="B5" t="s">
        <v>139</v>
      </c>
      <c r="C5" t="s">
        <v>140</v>
      </c>
      <c r="D5" t="s">
        <v>7</v>
      </c>
      <c r="E5" t="s">
        <v>141</v>
      </c>
      <c r="F5" s="10" t="s">
        <v>7</v>
      </c>
      <c r="G5" s="11"/>
    </row>
    <row r="6" spans="1:13" ht="12.75">
      <c r="A6" s="1">
        <v>38471</v>
      </c>
      <c r="B6" s="14">
        <f>Data!L6*Data!F6</f>
        <v>0.24273712124999997</v>
      </c>
      <c r="C6" s="12">
        <f>B6</f>
        <v>0.24273712124999997</v>
      </c>
      <c r="D6">
        <v>0</v>
      </c>
      <c r="E6" s="12">
        <f>B6</f>
        <v>0.24273712124999997</v>
      </c>
      <c r="F6">
        <v>0</v>
      </c>
      <c r="I6" t="s">
        <v>17</v>
      </c>
      <c r="J6" t="s">
        <v>18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 s="14">
        <f>Data!L7*Data!F7</f>
        <v>0.194245317976</v>
      </c>
      <c r="C7">
        <f>+IF(B7-C6&gt;$C$3,C6+$C$3,B7)</f>
        <v>0.194245317976</v>
      </c>
      <c r="D7">
        <f>+IF(AND(B7=C7,B6&gt;C6,B6&gt;=C7),1,0)</f>
        <v>0</v>
      </c>
      <c r="E7">
        <f aca="true" t="shared" si="0" ref="E7:E70">+IF(B7-E6&gt;$E$4,E6+$E$4,B7)</f>
        <v>0.194245317976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 s="14">
        <f>Data!L8*Data!F8</f>
        <v>0.15511182065600002</v>
      </c>
      <c r="C8">
        <f>+IF(B8-C7&gt;$C$3,C7+$C$3,B8)</f>
        <v>0.15511182065600002</v>
      </c>
      <c r="D8">
        <f>+IF(AND(B8=C8,B7&gt;C7,B7&gt;=C8),1,0)</f>
        <v>0</v>
      </c>
      <c r="E8">
        <f t="shared" si="0"/>
        <v>0.15511182065600002</v>
      </c>
      <c r="F8">
        <f aca="true" t="shared" si="1" ref="F8:F71">+IF(AND(B8=E8,B7&gt;E7,B7&gt;=E8),1,0)</f>
        <v>0</v>
      </c>
      <c r="H8" s="13">
        <v>38384</v>
      </c>
    </row>
    <row r="9" spans="1:13" ht="12.75">
      <c r="A9" s="1">
        <v>38474</v>
      </c>
      <c r="B9" s="14">
        <f>Data!L9*Data!F9</f>
        <v>0.12748444146899998</v>
      </c>
      <c r="C9">
        <f>+IF(B9-C8&gt;$C$3,C8+$C$3,B9)</f>
        <v>0.12748444146899998</v>
      </c>
      <c r="D9">
        <f>+IF(AND(B9=C9,B8&gt;C8,B8&gt;=C9),1,0)</f>
        <v>0</v>
      </c>
      <c r="E9">
        <f t="shared" si="0"/>
        <v>0.12748444146899998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 s="14">
        <f>Data!L10*Data!F10</f>
        <v>0.153318491585</v>
      </c>
      <c r="C10">
        <f aca="true" t="shared" si="2" ref="C10:C73">+IF(B10-C9&gt;$C$3,C9+$C$3,B10)</f>
        <v>0.128184441469</v>
      </c>
      <c r="D10">
        <f aca="true" t="shared" si="3" ref="D10:D73">+IF(AND(B10=C10,B9&gt;C9,B9&gt;=C10),1,0)</f>
        <v>0</v>
      </c>
      <c r="E10">
        <f t="shared" si="0"/>
        <v>0.1314939539443632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 s="14">
        <f>Data!L11*Data!F11</f>
        <v>0.128135553874</v>
      </c>
      <c r="C11">
        <f t="shared" si="2"/>
        <v>0.128135553874</v>
      </c>
      <c r="D11">
        <f t="shared" si="3"/>
        <v>1</v>
      </c>
      <c r="E11">
        <f t="shared" si="0"/>
        <v>0.128135553874</v>
      </c>
      <c r="F11">
        <f t="shared" si="1"/>
        <v>1</v>
      </c>
      <c r="H11" s="13">
        <v>38473</v>
      </c>
      <c r="I11" s="4">
        <f>+MAX(B$8:B$38)-MIN(B$8:B$38)</f>
        <v>0.11571094573600002</v>
      </c>
      <c r="J11" s="4">
        <f>+MAX(C$8:C$38)-MIN(C$8:C$38)</f>
        <v>0.11571094573600002</v>
      </c>
      <c r="K11" s="4">
        <f>+MAX(E$8:E$38)-MIN(E$8:E$38)</f>
        <v>0.11571094573600002</v>
      </c>
      <c r="L11" s="14">
        <f>+K11-J11</f>
        <v>0</v>
      </c>
      <c r="M11" s="14">
        <f>+I11-K11</f>
        <v>0</v>
      </c>
    </row>
    <row r="12" spans="1:13" ht="12.75">
      <c r="A12" s="1">
        <v>38477</v>
      </c>
      <c r="B12" s="14">
        <f>Data!L12*Data!F12</f>
        <v>0.11442696522600002</v>
      </c>
      <c r="C12">
        <f t="shared" si="2"/>
        <v>0.11442696522600002</v>
      </c>
      <c r="D12">
        <f t="shared" si="3"/>
        <v>0</v>
      </c>
      <c r="E12">
        <f t="shared" si="0"/>
        <v>0.11442696522600002</v>
      </c>
      <c r="F12">
        <f t="shared" si="1"/>
        <v>0</v>
      </c>
      <c r="H12" s="13">
        <v>38504</v>
      </c>
      <c r="I12" s="4">
        <f>+MAX(B$39:B$68)-MIN(B$39:B$68)</f>
        <v>0.606713607018</v>
      </c>
      <c r="J12" s="4">
        <f>+MAX(C$39:C$68)-MIN(C$39:C$68)</f>
        <v>0.009224468698999993</v>
      </c>
      <c r="K12" s="4">
        <f>+MAX(E$39:E$68)-MIN(E$39:E$68)</f>
        <v>0.025076628332815997</v>
      </c>
      <c r="L12" s="14">
        <f>+K12-J12</f>
        <v>0.015852159633816004</v>
      </c>
      <c r="M12" s="14">
        <f>+I12-K12</f>
        <v>0.581636978685184</v>
      </c>
    </row>
    <row r="13" spans="1:13" ht="12.75">
      <c r="A13" s="1">
        <v>38478</v>
      </c>
      <c r="B13" s="14">
        <f>Data!L13*Data!F13</f>
        <v>0.095856873874</v>
      </c>
      <c r="C13">
        <f t="shared" si="2"/>
        <v>0.095856873874</v>
      </c>
      <c r="D13">
        <f t="shared" si="3"/>
        <v>0</v>
      </c>
      <c r="E13">
        <f t="shared" si="0"/>
        <v>0.095856873874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 s="14">
        <f>Data!L14*Data!F14</f>
        <v>0.100340222528</v>
      </c>
      <c r="C14">
        <f t="shared" si="2"/>
        <v>0.09655687387400001</v>
      </c>
      <c r="D14">
        <f t="shared" si="3"/>
        <v>0</v>
      </c>
      <c r="E14">
        <f t="shared" si="0"/>
        <v>0.0998663863493632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 s="14">
        <f>Data!L15*Data!F15</f>
        <v>0.085065137041</v>
      </c>
      <c r="C15">
        <f t="shared" si="2"/>
        <v>0.085065137041</v>
      </c>
      <c r="D15">
        <f t="shared" si="3"/>
        <v>1</v>
      </c>
      <c r="E15">
        <f t="shared" si="0"/>
        <v>0.085065137041</v>
      </c>
      <c r="F15">
        <f t="shared" si="1"/>
        <v>1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 s="14">
        <f>Data!L16*Data!F16</f>
        <v>0.10334224722400001</v>
      </c>
      <c r="C16">
        <f t="shared" si="2"/>
        <v>0.085765137041</v>
      </c>
      <c r="D16">
        <f t="shared" si="3"/>
        <v>0</v>
      </c>
      <c r="E16">
        <f t="shared" si="0"/>
        <v>0.0890746495163632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 s="14">
        <f>Data!L17*Data!F17</f>
        <v>0.08575833373399999</v>
      </c>
      <c r="C17">
        <f t="shared" si="2"/>
        <v>0.08575833373399999</v>
      </c>
      <c r="D17">
        <f t="shared" si="3"/>
        <v>1</v>
      </c>
      <c r="E17">
        <f t="shared" si="0"/>
        <v>0.08575833373399999</v>
      </c>
      <c r="F17">
        <f t="shared" si="1"/>
        <v>1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 s="14">
        <f>Data!L18*Data!F18</f>
        <v>0.09288835686199999</v>
      </c>
      <c r="C18">
        <f t="shared" si="2"/>
        <v>0.086458333734</v>
      </c>
      <c r="D18">
        <f t="shared" si="3"/>
        <v>0</v>
      </c>
      <c r="E18">
        <f t="shared" si="0"/>
        <v>0.08976784620936319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 s="14">
        <f>Data!L19*Data!F19</f>
        <v>0.096453368426</v>
      </c>
      <c r="C19">
        <f t="shared" si="2"/>
        <v>0.087158333734</v>
      </c>
      <c r="D19">
        <f t="shared" si="3"/>
        <v>0</v>
      </c>
      <c r="E19">
        <f t="shared" si="0"/>
        <v>0.09377735868472639</v>
      </c>
      <c r="F19">
        <f t="shared" si="1"/>
        <v>0</v>
      </c>
      <c r="H19" t="s">
        <v>9</v>
      </c>
      <c r="I19" s="14">
        <f>+AVERAGE(I7:I18)</f>
        <v>0.36121227637700004</v>
      </c>
      <c r="J19" s="14">
        <f>+AVERAGE(J7:J18)</f>
        <v>0.06246770721750001</v>
      </c>
      <c r="K19" s="14">
        <f>+AVERAGE(K7:K18)</f>
        <v>0.070393787034408</v>
      </c>
      <c r="L19" s="14">
        <f>+AVERAGE(L7:L18)</f>
        <v>0.007926079816908002</v>
      </c>
      <c r="M19" s="14">
        <f>+AVERAGE(M7:M18)</f>
        <v>0.290818489342592</v>
      </c>
    </row>
    <row r="20" spans="1:6" ht="12.75">
      <c r="A20" s="1">
        <v>38485</v>
      </c>
      <c r="B20" s="14">
        <f>Data!L20*Data!F20</f>
        <v>0.09102531852</v>
      </c>
      <c r="C20">
        <f t="shared" si="2"/>
        <v>0.08785833373400001</v>
      </c>
      <c r="D20">
        <f t="shared" si="3"/>
        <v>0</v>
      </c>
      <c r="E20">
        <f t="shared" si="0"/>
        <v>0.09102531852</v>
      </c>
      <c r="F20">
        <f t="shared" si="1"/>
        <v>1</v>
      </c>
    </row>
    <row r="21" spans="1:8" ht="12.75">
      <c r="A21" s="1">
        <v>38486</v>
      </c>
      <c r="B21" s="14">
        <f>Data!L21*Data!F21</f>
        <v>0.12130961576000002</v>
      </c>
      <c r="C21">
        <f t="shared" si="2"/>
        <v>0.08855833373400002</v>
      </c>
      <c r="D21">
        <f t="shared" si="3"/>
        <v>0</v>
      </c>
      <c r="E21">
        <f t="shared" si="0"/>
        <v>0.0950348309953632</v>
      </c>
      <c r="F21">
        <f t="shared" si="1"/>
        <v>0</v>
      </c>
      <c r="H21" s="15"/>
    </row>
    <row r="22" spans="1:6" ht="12.75">
      <c r="A22" s="1">
        <v>38487</v>
      </c>
      <c r="B22" s="14">
        <f>Data!L22*Data!F22</f>
        <v>0.12116708656499998</v>
      </c>
      <c r="C22">
        <f t="shared" si="2"/>
        <v>0.08925833373400002</v>
      </c>
      <c r="D22">
        <f t="shared" si="3"/>
        <v>0</v>
      </c>
      <c r="E22">
        <f t="shared" si="0"/>
        <v>0.0990443434707264</v>
      </c>
      <c r="F22">
        <f t="shared" si="1"/>
        <v>0</v>
      </c>
    </row>
    <row r="23" spans="1:6" ht="12.75">
      <c r="A23" s="1">
        <v>38488</v>
      </c>
      <c r="B23" s="14">
        <f>Data!L23*Data!F23</f>
        <v>0.087544353165</v>
      </c>
      <c r="C23">
        <f t="shared" si="2"/>
        <v>0.087544353165</v>
      </c>
      <c r="D23">
        <f t="shared" si="3"/>
        <v>1</v>
      </c>
      <c r="E23">
        <f t="shared" si="0"/>
        <v>0.087544353165</v>
      </c>
      <c r="F23">
        <f t="shared" si="1"/>
        <v>1</v>
      </c>
    </row>
    <row r="24" spans="1:6" ht="12.75">
      <c r="A24" s="1">
        <v>38489</v>
      </c>
      <c r="B24" s="14">
        <f>Data!L24*Data!F24</f>
        <v>0.070011179525</v>
      </c>
      <c r="C24">
        <f t="shared" si="2"/>
        <v>0.070011179525</v>
      </c>
      <c r="D24">
        <f t="shared" si="3"/>
        <v>0</v>
      </c>
      <c r="E24">
        <f t="shared" si="0"/>
        <v>0.070011179525</v>
      </c>
      <c r="F24">
        <f t="shared" si="1"/>
        <v>0</v>
      </c>
    </row>
    <row r="25" spans="1:6" ht="12.75">
      <c r="A25" s="1">
        <v>38490</v>
      </c>
      <c r="B25" s="14">
        <f>Data!L25*Data!F25</f>
        <v>0.064487320785</v>
      </c>
      <c r="C25">
        <f t="shared" si="2"/>
        <v>0.064487320785</v>
      </c>
      <c r="D25">
        <f t="shared" si="3"/>
        <v>0</v>
      </c>
      <c r="E25">
        <f t="shared" si="0"/>
        <v>0.064487320785</v>
      </c>
      <c r="F25">
        <f t="shared" si="1"/>
        <v>0</v>
      </c>
    </row>
    <row r="26" spans="1:6" ht="12.75">
      <c r="A26" s="1">
        <v>38491</v>
      </c>
      <c r="B26" s="14">
        <f>Data!L26*Data!F26</f>
        <v>0.058848365779999995</v>
      </c>
      <c r="C26">
        <f t="shared" si="2"/>
        <v>0.058848365779999995</v>
      </c>
      <c r="D26">
        <f t="shared" si="3"/>
        <v>0</v>
      </c>
      <c r="E26">
        <f t="shared" si="0"/>
        <v>0.058848365779999995</v>
      </c>
      <c r="F26">
        <f t="shared" si="1"/>
        <v>0</v>
      </c>
    </row>
    <row r="27" spans="1:6" ht="12.75">
      <c r="A27" s="1">
        <v>38492</v>
      </c>
      <c r="B27" s="14">
        <f>Data!L27*Data!F27</f>
        <v>0.060820936699999995</v>
      </c>
      <c r="C27">
        <f t="shared" si="2"/>
        <v>0.059548365779999994</v>
      </c>
      <c r="D27">
        <f t="shared" si="3"/>
        <v>0</v>
      </c>
      <c r="E27">
        <f t="shared" si="0"/>
        <v>0.060820936699999995</v>
      </c>
      <c r="F27">
        <f t="shared" si="1"/>
        <v>0</v>
      </c>
    </row>
    <row r="28" spans="1:6" ht="12.75">
      <c r="A28" s="1">
        <v>38493</v>
      </c>
      <c r="B28" s="14">
        <f>Data!L28*Data!F28</f>
        <v>0.05557287582</v>
      </c>
      <c r="C28">
        <f t="shared" si="2"/>
        <v>0.05557287582</v>
      </c>
      <c r="D28">
        <f t="shared" si="3"/>
        <v>1</v>
      </c>
      <c r="E28">
        <f t="shared" si="0"/>
        <v>0.05557287582</v>
      </c>
      <c r="F28">
        <f t="shared" si="1"/>
        <v>0</v>
      </c>
    </row>
    <row r="29" spans="1:6" ht="12.75">
      <c r="A29" s="1">
        <v>38494</v>
      </c>
      <c r="B29" s="14">
        <f>Data!L29*Data!F29</f>
        <v>0.044862153599999996</v>
      </c>
      <c r="C29">
        <f t="shared" si="2"/>
        <v>0.044862153599999996</v>
      </c>
      <c r="D29">
        <f t="shared" si="3"/>
        <v>0</v>
      </c>
      <c r="E29">
        <f t="shared" si="0"/>
        <v>0.044862153599999996</v>
      </c>
      <c r="F29">
        <f t="shared" si="1"/>
        <v>0</v>
      </c>
    </row>
    <row r="30" spans="1:6" ht="12.75">
      <c r="A30" s="1">
        <v>38495</v>
      </c>
      <c r="B30" s="14">
        <f>Data!L30*Data!F30</f>
        <v>0.050854934936999996</v>
      </c>
      <c r="C30">
        <f t="shared" si="2"/>
        <v>0.045562153599999995</v>
      </c>
      <c r="D30">
        <f t="shared" si="3"/>
        <v>0</v>
      </c>
      <c r="E30">
        <f t="shared" si="0"/>
        <v>0.048871666075363196</v>
      </c>
      <c r="F30">
        <f t="shared" si="1"/>
        <v>0</v>
      </c>
    </row>
    <row r="31" spans="1:6" ht="12.75">
      <c r="A31" s="1">
        <v>38496</v>
      </c>
      <c r="B31" s="14">
        <f>Data!L31*Data!F31</f>
        <v>0.072704135265</v>
      </c>
      <c r="C31">
        <f t="shared" si="2"/>
        <v>0.046262153599999994</v>
      </c>
      <c r="D31">
        <f t="shared" si="3"/>
        <v>0</v>
      </c>
      <c r="E31">
        <f t="shared" si="0"/>
        <v>0.052881178550726396</v>
      </c>
      <c r="F31">
        <f t="shared" si="1"/>
        <v>0</v>
      </c>
    </row>
    <row r="32" spans="1:6" ht="12.75">
      <c r="A32" s="1">
        <v>38497</v>
      </c>
      <c r="B32" s="14">
        <f>Data!L32*Data!F32</f>
        <v>0.05038259807999999</v>
      </c>
      <c r="C32">
        <f t="shared" si="2"/>
        <v>0.046962153599999994</v>
      </c>
      <c r="D32">
        <f t="shared" si="3"/>
        <v>0</v>
      </c>
      <c r="E32">
        <f t="shared" si="0"/>
        <v>0.05038259807999999</v>
      </c>
      <c r="F32">
        <f t="shared" si="1"/>
        <v>1</v>
      </c>
    </row>
    <row r="33" spans="1:6" ht="12.75">
      <c r="A33" s="1">
        <v>38498</v>
      </c>
      <c r="B33" s="14">
        <f>Data!L33*Data!F33</f>
        <v>0.051642163032</v>
      </c>
      <c r="C33">
        <f t="shared" si="2"/>
        <v>0.04766215359999999</v>
      </c>
      <c r="D33">
        <f t="shared" si="3"/>
        <v>0</v>
      </c>
      <c r="E33">
        <f t="shared" si="0"/>
        <v>0.051642163032</v>
      </c>
      <c r="F33">
        <f t="shared" si="1"/>
        <v>0</v>
      </c>
    </row>
    <row r="34" spans="1:6" ht="12.75">
      <c r="A34" s="1">
        <v>38499</v>
      </c>
      <c r="B34" s="14">
        <f>Data!L34*Data!F34</f>
        <v>0.04444157091</v>
      </c>
      <c r="C34">
        <f t="shared" si="2"/>
        <v>0.04444157091</v>
      </c>
      <c r="D34">
        <f t="shared" si="3"/>
        <v>1</v>
      </c>
      <c r="E34">
        <f t="shared" si="0"/>
        <v>0.04444157091</v>
      </c>
      <c r="F34">
        <f t="shared" si="1"/>
        <v>0</v>
      </c>
    </row>
    <row r="35" spans="1:6" ht="12.75">
      <c r="A35" s="1">
        <v>38500</v>
      </c>
      <c r="B35" s="14">
        <f>Data!L35*Data!F35</f>
        <v>0.04593697603</v>
      </c>
      <c r="C35">
        <f t="shared" si="2"/>
        <v>0.04514157091</v>
      </c>
      <c r="D35">
        <f t="shared" si="3"/>
        <v>0</v>
      </c>
      <c r="E35">
        <f t="shared" si="0"/>
        <v>0.04593697603</v>
      </c>
      <c r="F35">
        <f t="shared" si="1"/>
        <v>0</v>
      </c>
    </row>
    <row r="36" spans="1:6" ht="12.75">
      <c r="A36" s="1">
        <v>38501</v>
      </c>
      <c r="B36" s="14">
        <f>Data!L36*Data!F36</f>
        <v>0.04570331898</v>
      </c>
      <c r="C36">
        <f t="shared" si="2"/>
        <v>0.04570331898</v>
      </c>
      <c r="D36">
        <f t="shared" si="3"/>
        <v>1</v>
      </c>
      <c r="E36">
        <f t="shared" si="0"/>
        <v>0.04570331898</v>
      </c>
      <c r="F36">
        <f t="shared" si="1"/>
        <v>0</v>
      </c>
    </row>
    <row r="37" spans="1:6" ht="12.75">
      <c r="A37" s="1">
        <v>38502</v>
      </c>
      <c r="B37" s="14">
        <f>Data!L37*Data!F37</f>
        <v>0.06782140512899999</v>
      </c>
      <c r="C37">
        <f t="shared" si="2"/>
        <v>0.04640331898</v>
      </c>
      <c r="D37">
        <f t="shared" si="3"/>
        <v>0</v>
      </c>
      <c r="E37">
        <f t="shared" si="0"/>
        <v>0.0497128314553632</v>
      </c>
      <c r="F37">
        <f t="shared" si="1"/>
        <v>0</v>
      </c>
    </row>
    <row r="38" spans="1:6" ht="12.75">
      <c r="A38" s="1">
        <v>38503</v>
      </c>
      <c r="B38" s="14">
        <f>Data!L38*Data!F38</f>
        <v>0.03940087492</v>
      </c>
      <c r="C38">
        <f t="shared" si="2"/>
        <v>0.03940087492</v>
      </c>
      <c r="D38">
        <f t="shared" si="3"/>
        <v>1</v>
      </c>
      <c r="E38">
        <f t="shared" si="0"/>
        <v>0.03940087492</v>
      </c>
      <c r="F38">
        <f t="shared" si="1"/>
        <v>1</v>
      </c>
    </row>
    <row r="39" spans="1:6" ht="12.75">
      <c r="A39" s="1">
        <v>38504</v>
      </c>
      <c r="B39" s="14">
        <f>Data!L39*Data!F39</f>
        <v>0.032463618778000004</v>
      </c>
      <c r="C39">
        <f t="shared" si="2"/>
        <v>0.032463618778000004</v>
      </c>
      <c r="D39">
        <f t="shared" si="3"/>
        <v>0</v>
      </c>
      <c r="E39">
        <f t="shared" si="0"/>
        <v>0.032463618778000004</v>
      </c>
      <c r="F39">
        <f t="shared" si="1"/>
        <v>0</v>
      </c>
    </row>
    <row r="40" spans="1:6" ht="12.75">
      <c r="A40" s="1">
        <v>38505</v>
      </c>
      <c r="B40" s="14">
        <f>Data!L40*Data!F40</f>
        <v>0.030791913398999997</v>
      </c>
      <c r="C40">
        <f t="shared" si="2"/>
        <v>0.030791913398999997</v>
      </c>
      <c r="D40">
        <f t="shared" si="3"/>
        <v>0</v>
      </c>
      <c r="E40">
        <f t="shared" si="0"/>
        <v>0.030791913398999997</v>
      </c>
      <c r="F40">
        <f t="shared" si="1"/>
        <v>0</v>
      </c>
    </row>
    <row r="41" spans="1:10" ht="12.75">
      <c r="A41" s="1">
        <v>38506</v>
      </c>
      <c r="B41" s="14">
        <f>Data!L41*Data!F41</f>
        <v>0.032925642165</v>
      </c>
      <c r="C41">
        <f t="shared" si="2"/>
        <v>0.031491913398999996</v>
      </c>
      <c r="D41">
        <f t="shared" si="3"/>
        <v>0</v>
      </c>
      <c r="E41">
        <f t="shared" si="0"/>
        <v>0.032925642165</v>
      </c>
      <c r="F41">
        <f t="shared" si="1"/>
        <v>0</v>
      </c>
      <c r="J41" s="15"/>
    </row>
    <row r="42" spans="1:6" ht="12.75">
      <c r="A42" s="1">
        <v>38507</v>
      </c>
      <c r="B42" s="14">
        <f>Data!L42*Data!F42</f>
        <v>0.038400060575000006</v>
      </c>
      <c r="C42">
        <f t="shared" si="2"/>
        <v>0.032191913398999995</v>
      </c>
      <c r="D42">
        <f t="shared" si="3"/>
        <v>0</v>
      </c>
      <c r="E42">
        <f t="shared" si="0"/>
        <v>0.0369351546403632</v>
      </c>
      <c r="F42">
        <f t="shared" si="1"/>
        <v>0</v>
      </c>
    </row>
    <row r="43" spans="1:6" ht="12.75">
      <c r="A43" s="1">
        <v>38508</v>
      </c>
      <c r="B43" s="14">
        <f>Data!L43*Data!F43</f>
        <v>0.034912217222999996</v>
      </c>
      <c r="C43">
        <f t="shared" si="2"/>
        <v>0.032891913398999995</v>
      </c>
      <c r="D43">
        <f t="shared" si="3"/>
        <v>0</v>
      </c>
      <c r="E43">
        <f t="shared" si="0"/>
        <v>0.034912217222999996</v>
      </c>
      <c r="F43">
        <f t="shared" si="1"/>
        <v>1</v>
      </c>
    </row>
    <row r="44" spans="1:6" ht="12.75">
      <c r="A44" s="1">
        <v>38509</v>
      </c>
      <c r="B44" s="14">
        <f>Data!L44*Data!F44</f>
        <v>0.034912217222999996</v>
      </c>
      <c r="C44">
        <f t="shared" si="2"/>
        <v>0.033591913398999994</v>
      </c>
      <c r="D44">
        <f t="shared" si="3"/>
        <v>0</v>
      </c>
      <c r="E44">
        <f t="shared" si="0"/>
        <v>0.034912217222999996</v>
      </c>
      <c r="F44">
        <f t="shared" si="1"/>
        <v>0</v>
      </c>
    </row>
    <row r="45" spans="1:6" ht="12.75">
      <c r="A45" s="1">
        <v>38510</v>
      </c>
      <c r="B45" s="14">
        <f>Data!L45*Data!F45</f>
        <v>0.031054942119999998</v>
      </c>
      <c r="C45">
        <f t="shared" si="2"/>
        <v>0.031054942119999998</v>
      </c>
      <c r="D45">
        <f t="shared" si="3"/>
        <v>1</v>
      </c>
      <c r="E45">
        <f t="shared" si="0"/>
        <v>0.031054942119999998</v>
      </c>
      <c r="F45">
        <f t="shared" si="1"/>
        <v>0</v>
      </c>
    </row>
    <row r="46" spans="1:6" ht="12.75">
      <c r="A46" s="1">
        <v>38511</v>
      </c>
      <c r="B46" s="14">
        <f>Data!L46*Data!F46</f>
        <v>0.0317053074</v>
      </c>
      <c r="C46">
        <f t="shared" si="2"/>
        <v>0.0317053074</v>
      </c>
      <c r="D46">
        <f t="shared" si="3"/>
        <v>0</v>
      </c>
      <c r="E46">
        <f t="shared" si="0"/>
        <v>0.0317053074</v>
      </c>
      <c r="F46">
        <f t="shared" si="1"/>
        <v>0</v>
      </c>
    </row>
    <row r="47" spans="1:6" ht="12.75">
      <c r="A47" s="1">
        <v>38512</v>
      </c>
      <c r="B47" s="14">
        <f>Data!L47*Data!F47</f>
        <v>0.034801851941999994</v>
      </c>
      <c r="C47">
        <f t="shared" si="2"/>
        <v>0.0324053074</v>
      </c>
      <c r="D47">
        <f t="shared" si="3"/>
        <v>0</v>
      </c>
      <c r="E47">
        <f t="shared" si="0"/>
        <v>0.034801851941999994</v>
      </c>
      <c r="F47">
        <f t="shared" si="1"/>
        <v>0</v>
      </c>
    </row>
    <row r="48" spans="1:6" ht="12.75">
      <c r="A48" s="1">
        <v>38513</v>
      </c>
      <c r="B48" s="14">
        <f>Data!L48*Data!F48</f>
        <v>0.048986460908</v>
      </c>
      <c r="C48">
        <f t="shared" si="2"/>
        <v>0.0331053074</v>
      </c>
      <c r="D48">
        <f t="shared" si="3"/>
        <v>0</v>
      </c>
      <c r="E48">
        <f t="shared" si="0"/>
        <v>0.038811364417363194</v>
      </c>
      <c r="F48">
        <f t="shared" si="1"/>
        <v>0</v>
      </c>
    </row>
    <row r="49" spans="1:6" ht="12.75">
      <c r="A49" s="1">
        <v>38514</v>
      </c>
      <c r="B49" s="14">
        <f>Data!L49*Data!F49</f>
        <v>0.027152750439999998</v>
      </c>
      <c r="C49">
        <f t="shared" si="2"/>
        <v>0.027152750439999998</v>
      </c>
      <c r="D49">
        <f t="shared" si="3"/>
        <v>1</v>
      </c>
      <c r="E49">
        <f t="shared" si="0"/>
        <v>0.027152750439999998</v>
      </c>
      <c r="F49">
        <f t="shared" si="1"/>
        <v>1</v>
      </c>
    </row>
    <row r="50" spans="1:6" ht="12.75">
      <c r="A50" s="1">
        <v>38515</v>
      </c>
      <c r="B50" s="14">
        <f>Data!L50*Data!F50</f>
        <v>0.026567421687999998</v>
      </c>
      <c r="C50">
        <f t="shared" si="2"/>
        <v>0.026567421687999998</v>
      </c>
      <c r="D50">
        <f t="shared" si="3"/>
        <v>0</v>
      </c>
      <c r="E50">
        <f t="shared" si="0"/>
        <v>0.026567421687999998</v>
      </c>
      <c r="F50">
        <f t="shared" si="1"/>
        <v>0</v>
      </c>
    </row>
    <row r="51" spans="1:6" ht="12.75">
      <c r="A51" s="1">
        <v>38516</v>
      </c>
      <c r="B51" s="14">
        <f>Data!L51*Data!F51</f>
        <v>0.029396510655999998</v>
      </c>
      <c r="C51">
        <f t="shared" si="2"/>
        <v>0.027267421687999997</v>
      </c>
      <c r="D51">
        <f t="shared" si="3"/>
        <v>0</v>
      </c>
      <c r="E51">
        <f t="shared" si="0"/>
        <v>0.029396510655999998</v>
      </c>
      <c r="F51">
        <f t="shared" si="1"/>
        <v>0</v>
      </c>
    </row>
    <row r="52" spans="1:6" ht="12.75">
      <c r="A52" s="1">
        <v>38517</v>
      </c>
      <c r="B52" s="14">
        <f>Data!L52*Data!F52</f>
        <v>0.54966220008</v>
      </c>
      <c r="C52">
        <f t="shared" si="2"/>
        <v>0.027967421687999997</v>
      </c>
      <c r="D52">
        <f t="shared" si="3"/>
        <v>0</v>
      </c>
      <c r="E52">
        <f t="shared" si="0"/>
        <v>0.0334060231313632</v>
      </c>
      <c r="F52">
        <f t="shared" si="1"/>
        <v>0</v>
      </c>
    </row>
    <row r="53" spans="1:6" ht="12.75">
      <c r="A53" s="1">
        <v>38518</v>
      </c>
      <c r="B53" s="14">
        <f>Data!L53*Data!F53</f>
        <v>0.631081051718</v>
      </c>
      <c r="C53">
        <f t="shared" si="2"/>
        <v>0.028667421687999996</v>
      </c>
      <c r="D53">
        <f t="shared" si="3"/>
        <v>0</v>
      </c>
      <c r="E53">
        <f t="shared" si="0"/>
        <v>0.0374155356067264</v>
      </c>
      <c r="F53">
        <f t="shared" si="1"/>
        <v>0</v>
      </c>
    </row>
    <row r="54" spans="1:6" ht="12.75">
      <c r="A54" s="1">
        <v>38519</v>
      </c>
      <c r="B54" s="14">
        <f>Data!L54*Data!F54</f>
        <v>0.201555295082</v>
      </c>
      <c r="C54">
        <f t="shared" si="2"/>
        <v>0.029367421687999995</v>
      </c>
      <c r="D54">
        <f t="shared" si="3"/>
        <v>0</v>
      </c>
      <c r="E54">
        <f t="shared" si="0"/>
        <v>0.0414250480820896</v>
      </c>
      <c r="F54">
        <f t="shared" si="1"/>
        <v>0</v>
      </c>
    </row>
    <row r="55" spans="1:6" ht="12.75">
      <c r="A55" s="1">
        <v>38520</v>
      </c>
      <c r="B55" s="14">
        <f>Data!L55*Data!F55</f>
        <v>0.09808764150499999</v>
      </c>
      <c r="C55">
        <f t="shared" si="2"/>
        <v>0.030067421687999994</v>
      </c>
      <c r="D55">
        <f t="shared" si="3"/>
        <v>0</v>
      </c>
      <c r="E55">
        <f t="shared" si="0"/>
        <v>0.0454345605574528</v>
      </c>
      <c r="F55">
        <f t="shared" si="1"/>
        <v>0</v>
      </c>
    </row>
    <row r="56" spans="1:6" ht="12.75">
      <c r="A56" s="1">
        <v>38521</v>
      </c>
      <c r="B56" s="14">
        <f>Data!L56*Data!F56</f>
        <v>0.05992252662</v>
      </c>
      <c r="C56">
        <f t="shared" si="2"/>
        <v>0.030767421687999993</v>
      </c>
      <c r="D56">
        <f t="shared" si="3"/>
        <v>0</v>
      </c>
      <c r="E56">
        <f t="shared" si="0"/>
        <v>0.049444073032816</v>
      </c>
      <c r="F56">
        <f t="shared" si="1"/>
        <v>0</v>
      </c>
    </row>
    <row r="57" spans="1:6" ht="12.75">
      <c r="A57" s="1">
        <v>38522</v>
      </c>
      <c r="B57" s="14">
        <f>Data!L57*Data!F57</f>
        <v>0.044811144312</v>
      </c>
      <c r="C57">
        <f t="shared" si="2"/>
        <v>0.03146742168799999</v>
      </c>
      <c r="D57">
        <f t="shared" si="3"/>
        <v>0</v>
      </c>
      <c r="E57">
        <f t="shared" si="0"/>
        <v>0.044811144312</v>
      </c>
      <c r="F57">
        <f t="shared" si="1"/>
        <v>1</v>
      </c>
    </row>
    <row r="58" spans="1:6" ht="12.75">
      <c r="A58" s="1">
        <v>38523</v>
      </c>
      <c r="B58" s="14">
        <f>Data!L58*Data!F58</f>
        <v>0.039886223479999997</v>
      </c>
      <c r="C58">
        <f t="shared" si="2"/>
        <v>0.03216742168799999</v>
      </c>
      <c r="D58">
        <f t="shared" si="3"/>
        <v>0</v>
      </c>
      <c r="E58">
        <f t="shared" si="0"/>
        <v>0.039886223479999997</v>
      </c>
      <c r="F58">
        <f t="shared" si="1"/>
        <v>0</v>
      </c>
    </row>
    <row r="59" spans="1:6" ht="12.75">
      <c r="A59" s="1">
        <v>38524</v>
      </c>
      <c r="B59" s="14">
        <f>Data!L59*Data!F59</f>
        <v>0.03729166518</v>
      </c>
      <c r="C59">
        <f t="shared" si="2"/>
        <v>0.03286742168799999</v>
      </c>
      <c r="D59">
        <f t="shared" si="3"/>
        <v>0</v>
      </c>
      <c r="E59">
        <f t="shared" si="0"/>
        <v>0.03729166518</v>
      </c>
      <c r="F59">
        <f t="shared" si="1"/>
        <v>0</v>
      </c>
    </row>
    <row r="60" spans="1:6" ht="12.75">
      <c r="A60" s="1">
        <v>38525</v>
      </c>
      <c r="B60" s="14">
        <f>Data!L60*Data!F60</f>
        <v>0.03775897928</v>
      </c>
      <c r="C60">
        <f t="shared" si="2"/>
        <v>0.03356742168799999</v>
      </c>
      <c r="D60">
        <f t="shared" si="3"/>
        <v>0</v>
      </c>
      <c r="E60">
        <f t="shared" si="0"/>
        <v>0.03775897928</v>
      </c>
      <c r="F60">
        <f t="shared" si="1"/>
        <v>0</v>
      </c>
    </row>
    <row r="61" spans="1:6" ht="12.75">
      <c r="A61" s="1">
        <v>38526</v>
      </c>
      <c r="B61" s="14">
        <f>Data!L61*Data!F61</f>
        <v>0.026855551709999998</v>
      </c>
      <c r="C61">
        <f t="shared" si="2"/>
        <v>0.026855551709999998</v>
      </c>
      <c r="D61">
        <f t="shared" si="3"/>
        <v>1</v>
      </c>
      <c r="E61">
        <f t="shared" si="0"/>
        <v>0.026855551709999998</v>
      </c>
      <c r="F61">
        <f t="shared" si="1"/>
        <v>0</v>
      </c>
    </row>
    <row r="62" spans="1:6" ht="12.75">
      <c r="A62" s="1">
        <v>38527</v>
      </c>
      <c r="B62" s="14">
        <f>Data!L62*Data!F62</f>
        <v>0.02552683724</v>
      </c>
      <c r="C62">
        <f t="shared" si="2"/>
        <v>0.02552683724</v>
      </c>
      <c r="D62">
        <f t="shared" si="3"/>
        <v>0</v>
      </c>
      <c r="E62">
        <f t="shared" si="0"/>
        <v>0.02552683724</v>
      </c>
      <c r="F62">
        <f t="shared" si="1"/>
        <v>0</v>
      </c>
    </row>
    <row r="63" spans="1:6" ht="12.75">
      <c r="A63" s="1">
        <v>38528</v>
      </c>
      <c r="B63" s="14">
        <f>Data!L63*Data!F63</f>
        <v>0.027152750439999998</v>
      </c>
      <c r="C63">
        <f t="shared" si="2"/>
        <v>0.02622683724</v>
      </c>
      <c r="D63">
        <f t="shared" si="3"/>
        <v>0</v>
      </c>
      <c r="E63">
        <f t="shared" si="0"/>
        <v>0.027152750439999998</v>
      </c>
      <c r="F63">
        <f t="shared" si="1"/>
        <v>0</v>
      </c>
    </row>
    <row r="64" spans="1:6" ht="12.75">
      <c r="A64" s="1">
        <v>38529</v>
      </c>
      <c r="B64" s="14">
        <f>Data!L64*Data!F64</f>
        <v>0.0243674447</v>
      </c>
      <c r="C64">
        <f t="shared" si="2"/>
        <v>0.0243674447</v>
      </c>
      <c r="D64">
        <f t="shared" si="3"/>
        <v>1</v>
      </c>
      <c r="E64">
        <f t="shared" si="0"/>
        <v>0.0243674447</v>
      </c>
      <c r="F64">
        <f t="shared" si="1"/>
        <v>0</v>
      </c>
    </row>
    <row r="65" spans="1:6" ht="12.75">
      <c r="A65" s="1">
        <v>38530</v>
      </c>
      <c r="B65" s="14">
        <f>Data!L65*Data!F65</f>
        <v>0.024740123266</v>
      </c>
      <c r="C65">
        <f t="shared" si="2"/>
        <v>0.024740123266</v>
      </c>
      <c r="D65">
        <f t="shared" si="3"/>
        <v>0</v>
      </c>
      <c r="E65">
        <f t="shared" si="0"/>
        <v>0.024740123266</v>
      </c>
      <c r="F65">
        <f t="shared" si="1"/>
        <v>0</v>
      </c>
    </row>
    <row r="66" spans="1:6" ht="12.75">
      <c r="A66" s="1">
        <v>38531</v>
      </c>
      <c r="B66" s="14">
        <f>Data!L66*Data!F66</f>
        <v>0.024482115028</v>
      </c>
      <c r="C66">
        <f t="shared" si="2"/>
        <v>0.024482115028</v>
      </c>
      <c r="D66">
        <f t="shared" si="3"/>
        <v>0</v>
      </c>
      <c r="E66">
        <f t="shared" si="0"/>
        <v>0.024482115028</v>
      </c>
      <c r="F66">
        <f t="shared" si="1"/>
        <v>0</v>
      </c>
    </row>
    <row r="67" spans="1:6" ht="12.75">
      <c r="A67" s="1">
        <v>38532</v>
      </c>
      <c r="B67" s="14">
        <f>Data!L67*Data!F67</f>
        <v>0.027933188775999998</v>
      </c>
      <c r="C67">
        <f t="shared" si="2"/>
        <v>0.025182115028</v>
      </c>
      <c r="D67">
        <f t="shared" si="3"/>
        <v>0</v>
      </c>
      <c r="E67">
        <f t="shared" si="0"/>
        <v>0.027933188775999998</v>
      </c>
      <c r="F67">
        <f t="shared" si="1"/>
        <v>0</v>
      </c>
    </row>
    <row r="68" spans="1:6" ht="12.75">
      <c r="A68" s="1">
        <v>38533</v>
      </c>
      <c r="B68" s="14">
        <f>Data!L68*Data!F68</f>
        <v>0.028290889679999997</v>
      </c>
      <c r="C68">
        <f t="shared" si="2"/>
        <v>0.025882115028</v>
      </c>
      <c r="D68">
        <f t="shared" si="3"/>
        <v>0</v>
      </c>
      <c r="E68">
        <f t="shared" si="0"/>
        <v>0.028290889679999997</v>
      </c>
      <c r="F68">
        <f t="shared" si="1"/>
        <v>0</v>
      </c>
    </row>
    <row r="69" spans="1:6" ht="12.75">
      <c r="A69" s="1">
        <v>38534</v>
      </c>
      <c r="B69" s="14">
        <f>Data!L69*Data!F69</f>
        <v>0.02494079634</v>
      </c>
      <c r="C69">
        <f t="shared" si="2"/>
        <v>0.02494079634</v>
      </c>
      <c r="D69">
        <f t="shared" si="3"/>
        <v>1</v>
      </c>
      <c r="E69">
        <f t="shared" si="0"/>
        <v>0.02494079634</v>
      </c>
      <c r="F69">
        <f t="shared" si="1"/>
        <v>0</v>
      </c>
    </row>
    <row r="70" spans="1:6" ht="12.75">
      <c r="A70" s="1">
        <v>38535</v>
      </c>
      <c r="B70" s="14">
        <f>Data!L70*Data!F70</f>
        <v>0.025198804578</v>
      </c>
      <c r="C70">
        <f t="shared" si="2"/>
        <v>0.025198804578</v>
      </c>
      <c r="D70">
        <f t="shared" si="3"/>
        <v>0</v>
      </c>
      <c r="E70">
        <f t="shared" si="0"/>
        <v>0.025198804578</v>
      </c>
      <c r="F70">
        <f t="shared" si="1"/>
        <v>0</v>
      </c>
    </row>
    <row r="71" spans="1:6" ht="12.75">
      <c r="A71" s="1">
        <v>38536</v>
      </c>
      <c r="B71" s="14">
        <f>Data!L71*Data!F71</f>
        <v>0.025256139742</v>
      </c>
      <c r="C71">
        <f t="shared" si="2"/>
        <v>0.025256139742</v>
      </c>
      <c r="D71">
        <f t="shared" si="3"/>
        <v>0</v>
      </c>
      <c r="E71">
        <f>+IF(B71-E70&gt;$E$4,E70+$E$4,B71)</f>
        <v>0.025256139742</v>
      </c>
      <c r="F71">
        <f t="shared" si="1"/>
        <v>0</v>
      </c>
    </row>
    <row r="72" spans="1:6" ht="12.75">
      <c r="A72" s="1">
        <v>38537</v>
      </c>
      <c r="B72" s="14">
        <f>Data!L72*Data!F72</f>
        <v>0.097246720968</v>
      </c>
      <c r="C72">
        <f t="shared" si="2"/>
        <v>0.025956139742</v>
      </c>
      <c r="D72">
        <f t="shared" si="3"/>
        <v>0</v>
      </c>
      <c r="E72">
        <f>+IF(B72-E71&gt;$E$4,E71+$E$4,B72)</f>
        <v>0.0292656522173632</v>
      </c>
      <c r="F72">
        <f>+IF(AND(B72=E72,B71&gt;E71,B71&gt;=E72),1,0)</f>
        <v>0</v>
      </c>
    </row>
    <row r="73" spans="1:6" ht="12.75">
      <c r="A73" s="1">
        <v>38538</v>
      </c>
      <c r="B73" s="14">
        <f>Data!L73*Data!F73</f>
        <v>0.025299209391999998</v>
      </c>
      <c r="C73">
        <f t="shared" si="2"/>
        <v>0.025299209391999998</v>
      </c>
      <c r="D73">
        <f t="shared" si="3"/>
        <v>1</v>
      </c>
      <c r="E73">
        <f>+IF(B73-E72&gt;$E$4,E72+$E$4,B73)</f>
        <v>0.025299209391999998</v>
      </c>
      <c r="F73">
        <f>+IF(AND(B73=E73,B72&gt;E72,B72&gt;=E73),1,0)</f>
        <v>1</v>
      </c>
    </row>
    <row r="75" spans="2:6" ht="12.75">
      <c r="B75">
        <f>AVERAGE(B8:B73)</f>
        <v>0.07763844257024242</v>
      </c>
      <c r="C75" s="14">
        <f>AVERAGE(C8:C73)/B75</f>
        <v>0.6634392600231507</v>
      </c>
      <c r="D75">
        <f>SUM(D6:D73)</f>
        <v>14</v>
      </c>
      <c r="E75" s="14">
        <f>(AVERAGE(E8:E73)-AVERAGE(C8:C73))/B75</f>
        <v>0.03534332489725124</v>
      </c>
      <c r="F75">
        <f>SUM(F6:F73)</f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E4" sqref="E4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85</v>
      </c>
      <c r="F1" s="2" t="s">
        <v>19</v>
      </c>
      <c r="G1" t="s">
        <v>74</v>
      </c>
      <c r="H1" s="25" t="str">
        <f>GW_temp!G1</f>
        <v>Nt</v>
      </c>
      <c r="K1" t="s">
        <v>1</v>
      </c>
      <c r="M1">
        <f>+AVERAGE(B6:B74)</f>
        <v>0.8268823529411763</v>
      </c>
    </row>
    <row r="2" spans="3:13" ht="12.75">
      <c r="C2" t="s">
        <v>41</v>
      </c>
      <c r="E2" s="3"/>
      <c r="F2" s="4">
        <f>+C3</f>
        <v>0.03</v>
      </c>
      <c r="G2">
        <f>D3</f>
        <v>7</v>
      </c>
      <c r="H2" s="25">
        <f>GW_temp!G2</f>
        <v>9</v>
      </c>
      <c r="L2" s="5" t="s">
        <v>3</v>
      </c>
      <c r="M2" s="5">
        <f>+J19/I19</f>
        <v>0.980346820809249</v>
      </c>
    </row>
    <row r="3" spans="3:13" ht="12.75">
      <c r="C3" s="6">
        <v>0.03</v>
      </c>
      <c r="D3" s="6">
        <f>+D75</f>
        <v>7</v>
      </c>
      <c r="E3" s="7">
        <v>-0.55</v>
      </c>
      <c r="F3" s="4"/>
      <c r="G3" s="25">
        <v>1</v>
      </c>
      <c r="H3" s="25"/>
      <c r="J3" t="s">
        <v>4</v>
      </c>
      <c r="L3" s="8" t="s">
        <v>5</v>
      </c>
      <c r="M3" s="8">
        <f>+L19/I19</f>
        <v>0.004142189738800822</v>
      </c>
    </row>
    <row r="4" spans="5:13" ht="12.75">
      <c r="E4" s="8">
        <f>+C3*2^(E3+0.618)</f>
        <v>0.03144787426550786</v>
      </c>
      <c r="F4" s="2">
        <f>F75</f>
        <v>7</v>
      </c>
      <c r="G4" s="25">
        <v>0.09208476576005319</v>
      </c>
      <c r="H4" s="25">
        <v>1</v>
      </c>
      <c r="J4" s="5">
        <f>+C3</f>
        <v>0.03</v>
      </c>
      <c r="K4" s="8">
        <f>+E4</f>
        <v>0.03144787426550786</v>
      </c>
      <c r="L4" s="9" t="s">
        <v>6</v>
      </c>
      <c r="M4" s="9">
        <f>+M19/I19</f>
        <v>0.015510989451950256</v>
      </c>
    </row>
    <row r="5" spans="2:7" ht="12.75">
      <c r="B5" t="s">
        <v>116</v>
      </c>
      <c r="C5" t="s">
        <v>115</v>
      </c>
      <c r="D5" t="s">
        <v>7</v>
      </c>
      <c r="E5" t="s">
        <v>117</v>
      </c>
      <c r="F5" s="10" t="s">
        <v>7</v>
      </c>
      <c r="G5" s="11"/>
    </row>
    <row r="6" spans="1:13" ht="12.75">
      <c r="A6" s="1">
        <v>38471</v>
      </c>
      <c r="B6">
        <f>Data!L6</f>
        <v>0.585</v>
      </c>
      <c r="C6" s="12">
        <f>B6</f>
        <v>0.585</v>
      </c>
      <c r="D6">
        <v>0</v>
      </c>
      <c r="E6" s="12">
        <f>B6</f>
        <v>0.585</v>
      </c>
      <c r="F6">
        <v>0</v>
      </c>
      <c r="I6" t="s">
        <v>17</v>
      </c>
      <c r="J6" t="s">
        <v>18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Data!L7</f>
        <v>0.622</v>
      </c>
      <c r="C7">
        <f>+IF(B7-C6&gt;$C$3,C6+$C$3,B7)</f>
        <v>0.615</v>
      </c>
      <c r="D7">
        <f>+IF(AND(B7=C7,B6&gt;C6,B6&gt;=C7),1,0)</f>
        <v>0</v>
      </c>
      <c r="E7">
        <f aca="true" t="shared" si="0" ref="E7:E57">+IF(B7-E6&gt;$E$4,E6+$E$4,B7)</f>
        <v>0.6164478742655078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Data!L8</f>
        <v>0.676</v>
      </c>
      <c r="C8">
        <f>+IF(B8-C7&gt;$C$3,C7+$C$3,B8)</f>
        <v>0.645</v>
      </c>
      <c r="D8">
        <f>+IF(AND(B8=C8,B7&gt;C7,B7&gt;=C8),1,0)</f>
        <v>0</v>
      </c>
      <c r="E8">
        <f t="shared" si="0"/>
        <v>0.6478957485310157</v>
      </c>
      <c r="F8">
        <f aca="true" t="shared" si="1" ref="F8:F57">+IF(AND(B8=E8,B7&gt;E7,B7&gt;=E8),1,0)</f>
        <v>0</v>
      </c>
      <c r="H8" s="13">
        <v>38384</v>
      </c>
    </row>
    <row r="9" spans="1:13" ht="12.75">
      <c r="A9" s="1">
        <v>38474</v>
      </c>
      <c r="B9">
        <f>Data!L9</f>
        <v>0.693</v>
      </c>
      <c r="C9">
        <f>+IF(B9-C8&gt;$C$3,C8+$C$3,B9)</f>
        <v>0.675</v>
      </c>
      <c r="D9">
        <f>+IF(AND(B9=C9,B8&gt;C8,B8&gt;=C9),1,0)</f>
        <v>0</v>
      </c>
      <c r="E9">
        <f t="shared" si="0"/>
        <v>0.6793436227965236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Data!L10</f>
        <v>0.745</v>
      </c>
      <c r="C10">
        <f aca="true" t="shared" si="2" ref="C10:C57">+IF(B10-C9&gt;$C$3,C9+$C$3,B10)</f>
        <v>0.7050000000000001</v>
      </c>
      <c r="D10">
        <f aca="true" t="shared" si="3" ref="D10:D57">+IF(AND(B10=C10,B9&gt;C9,B9&gt;=C10),1,0)</f>
        <v>0</v>
      </c>
      <c r="E10">
        <f t="shared" si="0"/>
        <v>0.7107914970620315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Data!L11</f>
        <v>0.782</v>
      </c>
      <c r="C11">
        <f t="shared" si="2"/>
        <v>0.7350000000000001</v>
      </c>
      <c r="D11">
        <f t="shared" si="3"/>
        <v>0</v>
      </c>
      <c r="E11">
        <f t="shared" si="0"/>
        <v>0.7422393713275394</v>
      </c>
      <c r="F11">
        <f t="shared" si="1"/>
        <v>0</v>
      </c>
      <c r="H11" s="13">
        <v>38473</v>
      </c>
      <c r="I11" s="4">
        <f>+MAX(B$8:B$38)-MIN(B$8:B$38)</f>
        <v>0.32099999999999995</v>
      </c>
      <c r="J11" s="4">
        <f>+MAX(C$8:C$38)-MIN(C$8:C$38)</f>
        <v>0.33899999999999997</v>
      </c>
      <c r="K11" s="4">
        <f>+MAX(E$8:E$38)-MIN(E$8:E$38)</f>
        <v>0.3365829941240631</v>
      </c>
      <c r="L11" s="14">
        <f>+K11-J11</f>
        <v>-0.0024170058759368507</v>
      </c>
      <c r="M11" s="14">
        <f>+I11-K11</f>
        <v>-0.015582994124063165</v>
      </c>
    </row>
    <row r="12" spans="1:13" ht="12.75">
      <c r="A12" s="1">
        <v>38477</v>
      </c>
      <c r="B12">
        <f>Data!L12</f>
        <v>0.787</v>
      </c>
      <c r="C12">
        <f t="shared" si="2"/>
        <v>0.7650000000000001</v>
      </c>
      <c r="D12">
        <f t="shared" si="3"/>
        <v>0</v>
      </c>
      <c r="E12">
        <f t="shared" si="0"/>
        <v>0.7736872455930472</v>
      </c>
      <c r="F12">
        <f t="shared" si="1"/>
        <v>0</v>
      </c>
      <c r="H12" s="13">
        <v>38504</v>
      </c>
      <c r="I12" s="4">
        <f>+MAX(B$39:B$68)-MIN(B$39:B$68)</f>
        <v>0.544</v>
      </c>
      <c r="J12" s="4">
        <f>+MAX(C$39:C$68)-MIN(C$39:C$68)</f>
        <v>0.5090000000000003</v>
      </c>
      <c r="K12" s="4">
        <f>+MAX(E$39:E$68)-MIN(E$39:E$68)</f>
        <v>0.5149999999999999</v>
      </c>
      <c r="L12" s="14">
        <f>+K12-J12</f>
        <v>0.005999999999999561</v>
      </c>
      <c r="M12" s="14">
        <f>+I12-K12</f>
        <v>0.029000000000000137</v>
      </c>
    </row>
    <row r="13" spans="1:13" ht="12.75">
      <c r="A13" s="1">
        <v>38478</v>
      </c>
      <c r="B13">
        <f>Data!L13</f>
        <v>0.746</v>
      </c>
      <c r="C13">
        <f t="shared" si="2"/>
        <v>0.746</v>
      </c>
      <c r="D13">
        <f t="shared" si="3"/>
        <v>1</v>
      </c>
      <c r="E13">
        <f t="shared" si="0"/>
        <v>0.746</v>
      </c>
      <c r="F13">
        <f t="shared" si="1"/>
        <v>1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Data!L14</f>
        <v>0.832</v>
      </c>
      <c r="C14">
        <f t="shared" si="2"/>
        <v>0.776</v>
      </c>
      <c r="D14">
        <f t="shared" si="3"/>
        <v>0</v>
      </c>
      <c r="E14">
        <f t="shared" si="0"/>
        <v>0.7774478742655079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Data!L15</f>
        <v>0.859</v>
      </c>
      <c r="C15">
        <f t="shared" si="2"/>
        <v>0.806</v>
      </c>
      <c r="D15">
        <f t="shared" si="3"/>
        <v>0</v>
      </c>
      <c r="E15">
        <f t="shared" si="0"/>
        <v>0.8088957485310158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Data!L16</f>
        <v>0.914</v>
      </c>
      <c r="C16">
        <f t="shared" si="2"/>
        <v>0.8360000000000001</v>
      </c>
      <c r="D16">
        <f t="shared" si="3"/>
        <v>0</v>
      </c>
      <c r="E16">
        <f t="shared" si="0"/>
        <v>0.8403436227965236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Data!L17</f>
        <v>0.866</v>
      </c>
      <c r="C17">
        <f t="shared" si="2"/>
        <v>0.866</v>
      </c>
      <c r="D17">
        <f t="shared" si="3"/>
        <v>1</v>
      </c>
      <c r="E17">
        <f t="shared" si="0"/>
        <v>0.866</v>
      </c>
      <c r="F17">
        <f t="shared" si="1"/>
        <v>1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Data!L18</f>
        <v>0.938</v>
      </c>
      <c r="C18">
        <f t="shared" si="2"/>
        <v>0.896</v>
      </c>
      <c r="D18">
        <f t="shared" si="3"/>
        <v>0</v>
      </c>
      <c r="E18">
        <f t="shared" si="0"/>
        <v>0.8974478742655079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Data!L19</f>
        <v>0.974</v>
      </c>
      <c r="C19">
        <f t="shared" si="2"/>
        <v>0.926</v>
      </c>
      <c r="D19">
        <f t="shared" si="3"/>
        <v>0</v>
      </c>
      <c r="E19">
        <f t="shared" si="0"/>
        <v>0.9288957485310158</v>
      </c>
      <c r="F19">
        <f t="shared" si="1"/>
        <v>0</v>
      </c>
      <c r="H19" t="s">
        <v>9</v>
      </c>
      <c r="I19" s="14">
        <f>+AVERAGE(I7:I18)</f>
        <v>0.4325</v>
      </c>
      <c r="J19" s="14">
        <f>+AVERAGE(J7:J18)</f>
        <v>0.42400000000000015</v>
      </c>
      <c r="K19" s="14">
        <f>+AVERAGE(K7:K18)</f>
        <v>0.4257914970620315</v>
      </c>
      <c r="L19" s="14">
        <f>+AVERAGE(L7:L18)</f>
        <v>0.0017914970620313553</v>
      </c>
      <c r="M19" s="14">
        <f>+AVERAGE(M7:M18)</f>
        <v>0.006708502937968486</v>
      </c>
    </row>
    <row r="20" spans="1:6" ht="12.75">
      <c r="A20" s="1">
        <v>38485</v>
      </c>
      <c r="B20">
        <f>Data!L20</f>
        <v>0.984</v>
      </c>
      <c r="C20">
        <f t="shared" si="2"/>
        <v>0.9560000000000001</v>
      </c>
      <c r="D20">
        <f t="shared" si="3"/>
        <v>0</v>
      </c>
      <c r="E20">
        <f t="shared" si="0"/>
        <v>0.9603436227965236</v>
      </c>
      <c r="F20">
        <f t="shared" si="1"/>
        <v>0</v>
      </c>
    </row>
    <row r="21" spans="1:8" ht="12.75">
      <c r="A21" s="1">
        <v>38486</v>
      </c>
      <c r="B21">
        <f>Data!L21</f>
        <v>0.67</v>
      </c>
      <c r="C21">
        <f t="shared" si="2"/>
        <v>0.67</v>
      </c>
      <c r="D21">
        <f t="shared" si="3"/>
        <v>1</v>
      </c>
      <c r="E21">
        <f t="shared" si="0"/>
        <v>0.67</v>
      </c>
      <c r="F21">
        <f t="shared" si="1"/>
        <v>1</v>
      </c>
      <c r="H21" s="15"/>
    </row>
    <row r="22" spans="1:6" ht="12.75">
      <c r="A22" s="1">
        <v>38487</v>
      </c>
      <c r="B22">
        <f>Data!L22</f>
        <v>0.735</v>
      </c>
      <c r="C22">
        <f t="shared" si="2"/>
        <v>0.7000000000000001</v>
      </c>
      <c r="D22">
        <f t="shared" si="3"/>
        <v>0</v>
      </c>
      <c r="E22">
        <f t="shared" si="0"/>
        <v>0.7014478742655079</v>
      </c>
      <c r="F22">
        <f t="shared" si="1"/>
        <v>0</v>
      </c>
    </row>
    <row r="23" spans="1:6" ht="12.75">
      <c r="A23" s="1">
        <v>38488</v>
      </c>
      <c r="B23">
        <f>Data!L23</f>
        <v>0.785</v>
      </c>
      <c r="C23">
        <f t="shared" si="2"/>
        <v>0.7300000000000001</v>
      </c>
      <c r="D23">
        <f t="shared" si="3"/>
        <v>0</v>
      </c>
      <c r="E23">
        <f t="shared" si="0"/>
        <v>0.7328957485310158</v>
      </c>
      <c r="F23">
        <f t="shared" si="1"/>
        <v>0</v>
      </c>
    </row>
    <row r="24" spans="1:6" ht="12.75">
      <c r="A24" s="1">
        <v>38489</v>
      </c>
      <c r="B24">
        <f>Data!L24</f>
        <v>0.857</v>
      </c>
      <c r="C24">
        <f t="shared" si="2"/>
        <v>0.7600000000000001</v>
      </c>
      <c r="D24">
        <f t="shared" si="3"/>
        <v>0</v>
      </c>
      <c r="E24">
        <f t="shared" si="0"/>
        <v>0.7643436227965237</v>
      </c>
      <c r="F24">
        <f t="shared" si="1"/>
        <v>0</v>
      </c>
    </row>
    <row r="25" spans="1:6" ht="12.75">
      <c r="A25" s="1">
        <v>38490</v>
      </c>
      <c r="B25">
        <f>Data!L25</f>
        <v>0.879</v>
      </c>
      <c r="C25">
        <f t="shared" si="2"/>
        <v>0.7900000000000001</v>
      </c>
      <c r="D25">
        <f t="shared" si="3"/>
        <v>0</v>
      </c>
      <c r="E25">
        <f t="shared" si="0"/>
        <v>0.7957914970620316</v>
      </c>
      <c r="F25">
        <f t="shared" si="1"/>
        <v>0</v>
      </c>
    </row>
    <row r="26" spans="1:6" ht="12.75">
      <c r="A26" s="1">
        <v>38491</v>
      </c>
      <c r="B26">
        <f>Data!L26</f>
        <v>0.895</v>
      </c>
      <c r="C26">
        <f t="shared" si="2"/>
        <v>0.8200000000000002</v>
      </c>
      <c r="D26">
        <f t="shared" si="3"/>
        <v>0</v>
      </c>
      <c r="E26">
        <f t="shared" si="0"/>
        <v>0.8272393713275394</v>
      </c>
      <c r="F26">
        <f t="shared" si="1"/>
        <v>0</v>
      </c>
    </row>
    <row r="27" spans="1:6" ht="12.75">
      <c r="A27" s="1">
        <v>38492</v>
      </c>
      <c r="B27">
        <f>Data!L27</f>
        <v>0.925</v>
      </c>
      <c r="C27">
        <f t="shared" si="2"/>
        <v>0.8500000000000002</v>
      </c>
      <c r="D27">
        <f t="shared" si="3"/>
        <v>0</v>
      </c>
      <c r="E27">
        <f t="shared" si="0"/>
        <v>0.8586872455930473</v>
      </c>
      <c r="F27">
        <f t="shared" si="1"/>
        <v>0</v>
      </c>
    </row>
    <row r="28" spans="1:6" ht="12.75">
      <c r="A28" s="1">
        <v>38493</v>
      </c>
      <c r="B28">
        <f>Data!L28</f>
        <v>0.945</v>
      </c>
      <c r="C28">
        <f t="shared" si="2"/>
        <v>0.8800000000000002</v>
      </c>
      <c r="D28">
        <f t="shared" si="3"/>
        <v>0</v>
      </c>
      <c r="E28">
        <f t="shared" si="0"/>
        <v>0.8901351198585552</v>
      </c>
      <c r="F28">
        <f t="shared" si="1"/>
        <v>0</v>
      </c>
    </row>
    <row r="29" spans="1:6" ht="12.75">
      <c r="A29" s="1">
        <v>38494</v>
      </c>
      <c r="B29">
        <f>Data!L29</f>
        <v>0.96</v>
      </c>
      <c r="C29">
        <f t="shared" si="2"/>
        <v>0.9100000000000003</v>
      </c>
      <c r="D29">
        <f t="shared" si="3"/>
        <v>0</v>
      </c>
      <c r="E29">
        <f t="shared" si="0"/>
        <v>0.9215829941240631</v>
      </c>
      <c r="F29">
        <f t="shared" si="1"/>
        <v>0</v>
      </c>
    </row>
    <row r="30" spans="1:6" ht="12.75">
      <c r="A30" s="1">
        <v>38495</v>
      </c>
      <c r="B30">
        <f>Data!L30</f>
        <v>0.969</v>
      </c>
      <c r="C30">
        <f t="shared" si="2"/>
        <v>0.9400000000000003</v>
      </c>
      <c r="D30">
        <f t="shared" si="3"/>
        <v>0</v>
      </c>
      <c r="E30">
        <f t="shared" si="0"/>
        <v>0.953030868389571</v>
      </c>
      <c r="F30">
        <f t="shared" si="1"/>
        <v>0</v>
      </c>
    </row>
    <row r="31" spans="1:6" ht="12.75">
      <c r="A31" s="1">
        <v>38496</v>
      </c>
      <c r="B31">
        <f>Data!L31</f>
        <v>0.991</v>
      </c>
      <c r="C31">
        <f t="shared" si="2"/>
        <v>0.9700000000000003</v>
      </c>
      <c r="D31">
        <f t="shared" si="3"/>
        <v>0</v>
      </c>
      <c r="E31">
        <f t="shared" si="0"/>
        <v>0.9844787426550788</v>
      </c>
      <c r="F31">
        <f t="shared" si="1"/>
        <v>0</v>
      </c>
    </row>
    <row r="32" spans="1:6" ht="12.75">
      <c r="A32" s="1">
        <v>38497</v>
      </c>
      <c r="B32">
        <f>Data!L32</f>
        <v>0.96</v>
      </c>
      <c r="C32">
        <f t="shared" si="2"/>
        <v>0.96</v>
      </c>
      <c r="D32">
        <f t="shared" si="3"/>
        <v>1</v>
      </c>
      <c r="E32">
        <f t="shared" si="0"/>
        <v>0.96</v>
      </c>
      <c r="F32">
        <f t="shared" si="1"/>
        <v>1</v>
      </c>
    </row>
    <row r="33" spans="1:6" ht="12.75">
      <c r="A33" s="1">
        <v>38498</v>
      </c>
      <c r="B33">
        <f>Data!L33</f>
        <v>0.984</v>
      </c>
      <c r="C33">
        <f t="shared" si="2"/>
        <v>0.984</v>
      </c>
      <c r="D33">
        <f t="shared" si="3"/>
        <v>0</v>
      </c>
      <c r="E33">
        <f t="shared" si="0"/>
        <v>0.984</v>
      </c>
      <c r="F33">
        <f t="shared" si="1"/>
        <v>0</v>
      </c>
    </row>
    <row r="34" spans="1:6" ht="12.75">
      <c r="A34" s="1">
        <v>38499</v>
      </c>
      <c r="B34">
        <f>Data!L34</f>
        <v>0.951</v>
      </c>
      <c r="C34">
        <f t="shared" si="2"/>
        <v>0.951</v>
      </c>
      <c r="D34">
        <f t="shared" si="3"/>
        <v>0</v>
      </c>
      <c r="E34">
        <f t="shared" si="0"/>
        <v>0.951</v>
      </c>
      <c r="F34">
        <f t="shared" si="1"/>
        <v>0</v>
      </c>
    </row>
    <row r="35" spans="1:6" ht="12.75">
      <c r="A35" s="1">
        <v>38500</v>
      </c>
      <c r="B35">
        <f>Data!L35</f>
        <v>0.983</v>
      </c>
      <c r="C35">
        <f t="shared" si="2"/>
        <v>0.981</v>
      </c>
      <c r="D35">
        <f t="shared" si="3"/>
        <v>0</v>
      </c>
      <c r="E35">
        <f t="shared" si="0"/>
        <v>0.9824478742655078</v>
      </c>
      <c r="F35">
        <f t="shared" si="1"/>
        <v>0</v>
      </c>
    </row>
    <row r="36" spans="1:6" ht="12.75">
      <c r="A36" s="1">
        <v>38501</v>
      </c>
      <c r="B36">
        <f>Data!L36</f>
        <v>0.978</v>
      </c>
      <c r="C36">
        <f t="shared" si="2"/>
        <v>0.978</v>
      </c>
      <c r="D36">
        <f t="shared" si="3"/>
        <v>1</v>
      </c>
      <c r="E36">
        <f t="shared" si="0"/>
        <v>0.978</v>
      </c>
      <c r="F36">
        <f t="shared" si="1"/>
        <v>1</v>
      </c>
    </row>
    <row r="37" spans="1:6" ht="12.75">
      <c r="A37" s="1">
        <v>38502</v>
      </c>
      <c r="B37">
        <f>Data!L37</f>
        <v>0.747</v>
      </c>
      <c r="C37">
        <f t="shared" si="2"/>
        <v>0.747</v>
      </c>
      <c r="D37">
        <f t="shared" si="3"/>
        <v>0</v>
      </c>
      <c r="E37">
        <f t="shared" si="0"/>
        <v>0.747</v>
      </c>
      <c r="F37">
        <f t="shared" si="1"/>
        <v>0</v>
      </c>
    </row>
    <row r="38" spans="1:6" ht="12.75">
      <c r="A38" s="1">
        <v>38503</v>
      </c>
      <c r="B38">
        <f>Data!L38</f>
        <v>0.67</v>
      </c>
      <c r="C38">
        <f t="shared" si="2"/>
        <v>0.67</v>
      </c>
      <c r="D38">
        <f t="shared" si="3"/>
        <v>0</v>
      </c>
      <c r="E38">
        <f t="shared" si="0"/>
        <v>0.67</v>
      </c>
      <c r="F38">
        <f t="shared" si="1"/>
        <v>0</v>
      </c>
    </row>
    <row r="39" spans="1:6" ht="12.75">
      <c r="A39" s="1">
        <v>38504</v>
      </c>
      <c r="B39">
        <f>Data!L39</f>
        <v>0.782</v>
      </c>
      <c r="C39">
        <f t="shared" si="2"/>
        <v>0.7000000000000001</v>
      </c>
      <c r="D39">
        <f t="shared" si="3"/>
        <v>0</v>
      </c>
      <c r="E39">
        <f t="shared" si="0"/>
        <v>0.7014478742655079</v>
      </c>
      <c r="F39">
        <f t="shared" si="1"/>
        <v>0</v>
      </c>
    </row>
    <row r="40" spans="1:6" ht="12.75">
      <c r="A40" s="1">
        <v>38505</v>
      </c>
      <c r="B40">
        <f>Data!L40</f>
        <v>0.837</v>
      </c>
      <c r="C40">
        <f t="shared" si="2"/>
        <v>0.7300000000000001</v>
      </c>
      <c r="D40">
        <f t="shared" si="3"/>
        <v>0</v>
      </c>
      <c r="E40">
        <f t="shared" si="0"/>
        <v>0.7328957485310158</v>
      </c>
      <c r="F40">
        <f t="shared" si="1"/>
        <v>0</v>
      </c>
    </row>
    <row r="41" spans="1:10" ht="12.75">
      <c r="A41" s="1">
        <v>38506</v>
      </c>
      <c r="B41">
        <f>Data!L41</f>
        <v>0.895</v>
      </c>
      <c r="C41">
        <f t="shared" si="2"/>
        <v>0.7600000000000001</v>
      </c>
      <c r="D41">
        <f t="shared" si="3"/>
        <v>0</v>
      </c>
      <c r="E41">
        <f t="shared" si="0"/>
        <v>0.7643436227965237</v>
      </c>
      <c r="F41">
        <f t="shared" si="1"/>
        <v>0</v>
      </c>
      <c r="J41" s="15"/>
    </row>
    <row r="42" spans="1:6" ht="12.75">
      <c r="A42" s="1">
        <v>38507</v>
      </c>
      <c r="B42">
        <f>Data!L42</f>
        <v>0.925</v>
      </c>
      <c r="C42">
        <f t="shared" si="2"/>
        <v>0.7900000000000001</v>
      </c>
      <c r="D42">
        <f t="shared" si="3"/>
        <v>0</v>
      </c>
      <c r="E42">
        <f t="shared" si="0"/>
        <v>0.7957914970620316</v>
      </c>
      <c r="F42">
        <f t="shared" si="1"/>
        <v>0</v>
      </c>
    </row>
    <row r="43" spans="1:6" ht="12.75">
      <c r="A43" s="1">
        <v>38508</v>
      </c>
      <c r="B43">
        <f>Data!L43</f>
        <v>0.949</v>
      </c>
      <c r="C43">
        <f t="shared" si="2"/>
        <v>0.8200000000000002</v>
      </c>
      <c r="D43">
        <f t="shared" si="3"/>
        <v>0</v>
      </c>
      <c r="E43">
        <f t="shared" si="0"/>
        <v>0.8272393713275394</v>
      </c>
      <c r="F43">
        <f t="shared" si="1"/>
        <v>0</v>
      </c>
    </row>
    <row r="44" spans="1:6" ht="12.75">
      <c r="A44" s="1">
        <v>38509</v>
      </c>
      <c r="B44">
        <f>Data!L44</f>
        <v>0.949</v>
      </c>
      <c r="C44">
        <f t="shared" si="2"/>
        <v>0.8500000000000002</v>
      </c>
      <c r="D44">
        <f t="shared" si="3"/>
        <v>0</v>
      </c>
      <c r="E44">
        <f t="shared" si="0"/>
        <v>0.8586872455930473</v>
      </c>
      <c r="F44">
        <f t="shared" si="1"/>
        <v>0</v>
      </c>
    </row>
    <row r="45" spans="1:6" ht="12.75">
      <c r="A45" s="1">
        <v>38510</v>
      </c>
      <c r="B45">
        <f>Data!L45</f>
        <v>0.955</v>
      </c>
      <c r="C45">
        <f t="shared" si="2"/>
        <v>0.8800000000000002</v>
      </c>
      <c r="D45">
        <f t="shared" si="3"/>
        <v>0</v>
      </c>
      <c r="E45">
        <f t="shared" si="0"/>
        <v>0.8901351198585552</v>
      </c>
      <c r="F45">
        <f t="shared" si="1"/>
        <v>0</v>
      </c>
    </row>
    <row r="46" spans="1:6" ht="12.75">
      <c r="A46" s="1">
        <v>38511</v>
      </c>
      <c r="B46">
        <f>Data!L46</f>
        <v>0.975</v>
      </c>
      <c r="C46">
        <f t="shared" si="2"/>
        <v>0.9100000000000003</v>
      </c>
      <c r="D46">
        <f t="shared" si="3"/>
        <v>0</v>
      </c>
      <c r="E46">
        <f t="shared" si="0"/>
        <v>0.9215829941240631</v>
      </c>
      <c r="F46">
        <f t="shared" si="1"/>
        <v>0</v>
      </c>
    </row>
    <row r="47" spans="1:6" ht="12.75">
      <c r="A47" s="1">
        <v>38512</v>
      </c>
      <c r="B47">
        <f>Data!L47</f>
        <v>0.946</v>
      </c>
      <c r="C47">
        <f t="shared" si="2"/>
        <v>0.9400000000000003</v>
      </c>
      <c r="D47">
        <f t="shared" si="3"/>
        <v>0</v>
      </c>
      <c r="E47">
        <f t="shared" si="0"/>
        <v>0.946</v>
      </c>
      <c r="F47">
        <f t="shared" si="1"/>
        <v>1</v>
      </c>
    </row>
    <row r="48" spans="1:6" ht="12.75">
      <c r="A48" s="1">
        <v>38513</v>
      </c>
      <c r="B48">
        <f>Data!L48</f>
        <v>0.833</v>
      </c>
      <c r="C48">
        <f t="shared" si="2"/>
        <v>0.833</v>
      </c>
      <c r="D48">
        <f t="shared" si="3"/>
        <v>1</v>
      </c>
      <c r="E48">
        <f t="shared" si="0"/>
        <v>0.833</v>
      </c>
      <c r="F48">
        <f t="shared" si="1"/>
        <v>0</v>
      </c>
    </row>
    <row r="49" spans="1:6" ht="12.75">
      <c r="A49" s="1">
        <v>38514</v>
      </c>
      <c r="B49">
        <f>Data!L49</f>
        <v>0.835</v>
      </c>
      <c r="C49">
        <f t="shared" si="2"/>
        <v>0.835</v>
      </c>
      <c r="D49">
        <f t="shared" si="3"/>
        <v>0</v>
      </c>
      <c r="E49">
        <f t="shared" si="0"/>
        <v>0.835</v>
      </c>
      <c r="F49">
        <f t="shared" si="1"/>
        <v>0</v>
      </c>
    </row>
    <row r="50" spans="1:6" ht="12.75">
      <c r="A50" s="1">
        <v>38515</v>
      </c>
      <c r="B50">
        <f>Data!L50</f>
        <v>0.817</v>
      </c>
      <c r="C50">
        <f t="shared" si="2"/>
        <v>0.817</v>
      </c>
      <c r="D50">
        <f t="shared" si="3"/>
        <v>0</v>
      </c>
      <c r="E50">
        <f t="shared" si="0"/>
        <v>0.817</v>
      </c>
      <c r="F50">
        <f t="shared" si="1"/>
        <v>0</v>
      </c>
    </row>
    <row r="51" spans="1:6" ht="12.75">
      <c r="A51" s="1">
        <v>38516</v>
      </c>
      <c r="B51">
        <f>Data!L51</f>
        <v>0.904</v>
      </c>
      <c r="C51">
        <f t="shared" si="2"/>
        <v>0.847</v>
      </c>
      <c r="D51">
        <f t="shared" si="3"/>
        <v>0</v>
      </c>
      <c r="E51">
        <f t="shared" si="0"/>
        <v>0.8484478742655078</v>
      </c>
      <c r="F51">
        <f t="shared" si="1"/>
        <v>0</v>
      </c>
    </row>
    <row r="52" spans="1:6" ht="12.75">
      <c r="A52" s="1">
        <v>38517</v>
      </c>
      <c r="B52">
        <f>Data!L52</f>
        <v>0.49</v>
      </c>
      <c r="C52">
        <f t="shared" si="2"/>
        <v>0.49</v>
      </c>
      <c r="D52">
        <f t="shared" si="3"/>
        <v>1</v>
      </c>
      <c r="E52">
        <f t="shared" si="0"/>
        <v>0.49</v>
      </c>
      <c r="F52">
        <f t="shared" si="1"/>
        <v>1</v>
      </c>
    </row>
    <row r="53" spans="1:6" ht="12.75">
      <c r="A53" s="1">
        <v>38518</v>
      </c>
      <c r="B53">
        <f>Data!L53</f>
        <v>0.431</v>
      </c>
      <c r="C53">
        <f t="shared" si="2"/>
        <v>0.431</v>
      </c>
      <c r="D53">
        <f t="shared" si="3"/>
        <v>0</v>
      </c>
      <c r="E53">
        <f t="shared" si="0"/>
        <v>0.431</v>
      </c>
      <c r="F53">
        <f t="shared" si="1"/>
        <v>0</v>
      </c>
    </row>
    <row r="54" spans="1:6" ht="12.75">
      <c r="A54" s="1">
        <v>38519</v>
      </c>
      <c r="B54">
        <f>Data!L54</f>
        <v>0.509</v>
      </c>
      <c r="C54">
        <f t="shared" si="2"/>
        <v>0.46099999999999997</v>
      </c>
      <c r="D54">
        <f t="shared" si="3"/>
        <v>0</v>
      </c>
      <c r="E54">
        <f t="shared" si="0"/>
        <v>0.4624478742655079</v>
      </c>
      <c r="F54">
        <f t="shared" si="1"/>
        <v>0</v>
      </c>
    </row>
    <row r="55" spans="1:6" ht="12.75">
      <c r="A55" s="1">
        <v>38520</v>
      </c>
      <c r="B55">
        <f>Data!L55</f>
        <v>0.595</v>
      </c>
      <c r="C55">
        <f t="shared" si="2"/>
        <v>0.491</v>
      </c>
      <c r="D55">
        <f t="shared" si="3"/>
        <v>0</v>
      </c>
      <c r="E55">
        <f t="shared" si="0"/>
        <v>0.49389574853101575</v>
      </c>
      <c r="F55">
        <f t="shared" si="1"/>
        <v>0</v>
      </c>
    </row>
    <row r="56" spans="1:6" ht="12.75">
      <c r="A56" s="1">
        <v>38521</v>
      </c>
      <c r="B56">
        <f>Data!L56</f>
        <v>0.66</v>
      </c>
      <c r="C56">
        <f t="shared" si="2"/>
        <v>0.521</v>
      </c>
      <c r="D56">
        <f t="shared" si="3"/>
        <v>0</v>
      </c>
      <c r="E56">
        <f t="shared" si="0"/>
        <v>0.5253436227965236</v>
      </c>
      <c r="F56">
        <f t="shared" si="1"/>
        <v>0</v>
      </c>
    </row>
    <row r="57" spans="1:6" ht="12.75">
      <c r="A57" s="1">
        <v>38522</v>
      </c>
      <c r="B57">
        <f>Data!L57</f>
        <v>0.762</v>
      </c>
      <c r="C57">
        <f t="shared" si="2"/>
        <v>0.551</v>
      </c>
      <c r="D57">
        <f t="shared" si="3"/>
        <v>0</v>
      </c>
      <c r="E57">
        <f t="shared" si="0"/>
        <v>0.5567914970620315</v>
      </c>
      <c r="F57">
        <f t="shared" si="1"/>
        <v>0</v>
      </c>
    </row>
    <row r="58" spans="1:6" ht="12.75">
      <c r="A58" s="1">
        <v>38523</v>
      </c>
      <c r="B58">
        <f>Data!L58</f>
        <v>0.76</v>
      </c>
      <c r="C58">
        <f aca="true" t="shared" si="4" ref="C58:C73">+IF(B58-C57&gt;$C$3,C57+$C$3,B58)</f>
        <v>0.5810000000000001</v>
      </c>
      <c r="D58">
        <f aca="true" t="shared" si="5" ref="D58:D73">+IF(AND(B58=C58,B57&gt;C57,B57&gt;=C58),1,0)</f>
        <v>0</v>
      </c>
      <c r="E58">
        <f aca="true" t="shared" si="6" ref="E58:E73">+IF(B58-E57&gt;$E$4,E57+$E$4,B58)</f>
        <v>0.5882393713275393</v>
      </c>
      <c r="F58">
        <f aca="true" t="shared" si="7" ref="F58:F73">+IF(AND(B58=E58,B57&gt;E57,B57&gt;=E58),1,0)</f>
        <v>0</v>
      </c>
    </row>
    <row r="59" spans="1:6" ht="12.75">
      <c r="A59" s="1">
        <v>38524</v>
      </c>
      <c r="B59">
        <f>Data!L59</f>
        <v>0.798</v>
      </c>
      <c r="C59">
        <f t="shared" si="4"/>
        <v>0.6110000000000001</v>
      </c>
      <c r="D59">
        <f t="shared" si="5"/>
        <v>0</v>
      </c>
      <c r="E59">
        <f t="shared" si="6"/>
        <v>0.6196872455930472</v>
      </c>
      <c r="F59">
        <f t="shared" si="7"/>
        <v>0</v>
      </c>
    </row>
    <row r="60" spans="1:6" ht="12.75">
      <c r="A60" s="1">
        <v>38525</v>
      </c>
      <c r="B60">
        <f>Data!L60</f>
        <v>0.808</v>
      </c>
      <c r="C60">
        <f t="shared" si="4"/>
        <v>0.6410000000000001</v>
      </c>
      <c r="D60">
        <f t="shared" si="5"/>
        <v>0</v>
      </c>
      <c r="E60">
        <f t="shared" si="6"/>
        <v>0.6511351198585551</v>
      </c>
      <c r="F60">
        <f t="shared" si="7"/>
        <v>0</v>
      </c>
    </row>
    <row r="61" spans="1:6" ht="12.75">
      <c r="A61" s="1">
        <v>38526</v>
      </c>
      <c r="B61">
        <f>Data!L61</f>
        <v>0.73</v>
      </c>
      <c r="C61">
        <f t="shared" si="4"/>
        <v>0.6710000000000002</v>
      </c>
      <c r="D61">
        <f t="shared" si="5"/>
        <v>0</v>
      </c>
      <c r="E61">
        <f t="shared" si="6"/>
        <v>0.682582994124063</v>
      </c>
      <c r="F61">
        <f t="shared" si="7"/>
        <v>0</v>
      </c>
    </row>
    <row r="62" spans="1:6" ht="12.75">
      <c r="A62" s="1">
        <v>38527</v>
      </c>
      <c r="B62">
        <f>Data!L62</f>
        <v>0.785</v>
      </c>
      <c r="C62">
        <f t="shared" si="4"/>
        <v>0.7010000000000002</v>
      </c>
      <c r="D62">
        <f t="shared" si="5"/>
        <v>0</v>
      </c>
      <c r="E62">
        <f t="shared" si="6"/>
        <v>0.7140308683895709</v>
      </c>
      <c r="F62">
        <f t="shared" si="7"/>
        <v>0</v>
      </c>
    </row>
    <row r="63" spans="1:6" ht="12.75">
      <c r="A63" s="1">
        <v>38528</v>
      </c>
      <c r="B63">
        <f>Data!L63</f>
        <v>0.835</v>
      </c>
      <c r="C63">
        <f t="shared" si="4"/>
        <v>0.7310000000000002</v>
      </c>
      <c r="D63">
        <f t="shared" si="5"/>
        <v>0</v>
      </c>
      <c r="E63">
        <f t="shared" si="6"/>
        <v>0.7454787426550787</v>
      </c>
      <c r="F63">
        <f t="shared" si="7"/>
        <v>0</v>
      </c>
    </row>
    <row r="64" spans="1:6" ht="12.75">
      <c r="A64" s="1">
        <v>38529</v>
      </c>
      <c r="B64">
        <f>Data!L64</f>
        <v>0.85</v>
      </c>
      <c r="C64">
        <f t="shared" si="4"/>
        <v>0.7610000000000002</v>
      </c>
      <c r="D64">
        <f t="shared" si="5"/>
        <v>0</v>
      </c>
      <c r="E64">
        <f t="shared" si="6"/>
        <v>0.7769266169205866</v>
      </c>
      <c r="F64">
        <f t="shared" si="7"/>
        <v>0</v>
      </c>
    </row>
    <row r="65" spans="1:6" ht="12.75">
      <c r="A65" s="1">
        <v>38530</v>
      </c>
      <c r="B65">
        <f>Data!L65</f>
        <v>0.863</v>
      </c>
      <c r="C65">
        <f t="shared" si="4"/>
        <v>0.7910000000000003</v>
      </c>
      <c r="D65">
        <f t="shared" si="5"/>
        <v>0</v>
      </c>
      <c r="E65">
        <f t="shared" si="6"/>
        <v>0.8083744911860945</v>
      </c>
      <c r="F65">
        <f t="shared" si="7"/>
        <v>0</v>
      </c>
    </row>
    <row r="66" spans="1:6" ht="12.75">
      <c r="A66" s="1">
        <v>38531</v>
      </c>
      <c r="B66">
        <f>Data!L66</f>
        <v>0.854</v>
      </c>
      <c r="C66">
        <f t="shared" si="4"/>
        <v>0.8210000000000003</v>
      </c>
      <c r="D66">
        <f t="shared" si="5"/>
        <v>0</v>
      </c>
      <c r="E66">
        <f t="shared" si="6"/>
        <v>0.8398223654516024</v>
      </c>
      <c r="F66">
        <f t="shared" si="7"/>
        <v>0</v>
      </c>
    </row>
    <row r="67" spans="1:6" ht="12.75">
      <c r="A67" s="1">
        <v>38532</v>
      </c>
      <c r="B67">
        <f>Data!L67</f>
        <v>0.859</v>
      </c>
      <c r="C67">
        <f t="shared" si="4"/>
        <v>0.8510000000000003</v>
      </c>
      <c r="D67">
        <f t="shared" si="5"/>
        <v>0</v>
      </c>
      <c r="E67">
        <f t="shared" si="6"/>
        <v>0.859</v>
      </c>
      <c r="F67">
        <f t="shared" si="7"/>
        <v>0</v>
      </c>
    </row>
    <row r="68" spans="1:6" ht="12.75">
      <c r="A68" s="1">
        <v>38533</v>
      </c>
      <c r="B68">
        <f>Data!L68</f>
        <v>0.87</v>
      </c>
      <c r="C68">
        <f t="shared" si="4"/>
        <v>0.87</v>
      </c>
      <c r="D68">
        <f t="shared" si="5"/>
        <v>0</v>
      </c>
      <c r="E68">
        <f t="shared" si="6"/>
        <v>0.87</v>
      </c>
      <c r="F68">
        <f t="shared" si="7"/>
        <v>0</v>
      </c>
    </row>
    <row r="69" spans="1:6" ht="12.75">
      <c r="A69" s="1">
        <v>38534</v>
      </c>
      <c r="B69">
        <f>Data!L69</f>
        <v>0.87</v>
      </c>
      <c r="C69">
        <f t="shared" si="4"/>
        <v>0.87</v>
      </c>
      <c r="D69">
        <f t="shared" si="5"/>
        <v>0</v>
      </c>
      <c r="E69">
        <f t="shared" si="6"/>
        <v>0.87</v>
      </c>
      <c r="F69">
        <f t="shared" si="7"/>
        <v>0</v>
      </c>
    </row>
    <row r="70" spans="1:6" ht="12.75">
      <c r="A70" s="1">
        <v>38535</v>
      </c>
      <c r="B70">
        <f>Data!L70</f>
        <v>0.879</v>
      </c>
      <c r="C70">
        <f t="shared" si="4"/>
        <v>0.879</v>
      </c>
      <c r="D70">
        <f t="shared" si="5"/>
        <v>0</v>
      </c>
      <c r="E70">
        <f t="shared" si="6"/>
        <v>0.879</v>
      </c>
      <c r="F70">
        <f t="shared" si="7"/>
        <v>0</v>
      </c>
    </row>
    <row r="71" spans="1:6" ht="12.75">
      <c r="A71" s="1">
        <v>38536</v>
      </c>
      <c r="B71">
        <f>Data!L71</f>
        <v>0.881</v>
      </c>
      <c r="C71">
        <f t="shared" si="4"/>
        <v>0.881</v>
      </c>
      <c r="D71">
        <f t="shared" si="5"/>
        <v>0</v>
      </c>
      <c r="E71">
        <f t="shared" si="6"/>
        <v>0.881</v>
      </c>
      <c r="F71">
        <f t="shared" si="7"/>
        <v>0</v>
      </c>
    </row>
    <row r="72" spans="1:6" ht="12.75">
      <c r="A72" s="1">
        <v>38537</v>
      </c>
      <c r="B72">
        <f>Data!L72</f>
        <v>0.872</v>
      </c>
      <c r="C72">
        <f t="shared" si="4"/>
        <v>0.872</v>
      </c>
      <c r="D72">
        <f t="shared" si="5"/>
        <v>0</v>
      </c>
      <c r="E72">
        <f t="shared" si="6"/>
        <v>0.872</v>
      </c>
      <c r="F72">
        <f t="shared" si="7"/>
        <v>0</v>
      </c>
    </row>
    <row r="73" spans="1:6" ht="12.75">
      <c r="A73" s="1">
        <v>38538</v>
      </c>
      <c r="B73">
        <f>Data!L73</f>
        <v>0.778</v>
      </c>
      <c r="C73">
        <f t="shared" si="4"/>
        <v>0.778</v>
      </c>
      <c r="D73">
        <f t="shared" si="5"/>
        <v>0</v>
      </c>
      <c r="E73">
        <f t="shared" si="6"/>
        <v>0.778</v>
      </c>
      <c r="F73">
        <f t="shared" si="7"/>
        <v>0</v>
      </c>
    </row>
    <row r="75" spans="2:6" ht="12.75">
      <c r="B75">
        <f>AVERAGE(B8:B73)</f>
        <v>0.8336515151515149</v>
      </c>
      <c r="C75" s="14">
        <f>AVERAGE(C8:C73)/B75</f>
        <v>0.9376601661183914</v>
      </c>
      <c r="D75">
        <f>SUM(D6:D73)</f>
        <v>7</v>
      </c>
      <c r="E75" s="14">
        <f>(AVERAGE(E8:E73)-AVERAGE(C8:C73))/B75</f>
        <v>0.005938475152209186</v>
      </c>
      <c r="F75">
        <f>SUM(F6:F73)</f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86</v>
      </c>
      <c r="F1" s="2" t="s">
        <v>75</v>
      </c>
      <c r="G1" t="s">
        <v>76</v>
      </c>
      <c r="H1" s="25" t="str">
        <f>GW_temp!G1</f>
        <v>Nt</v>
      </c>
      <c r="K1" t="s">
        <v>1</v>
      </c>
      <c r="M1">
        <f>+AVERAGE(B6:B74)</f>
        <v>7.8382352941176485</v>
      </c>
    </row>
    <row r="2" spans="3:13" ht="12.75">
      <c r="C2" t="s">
        <v>43</v>
      </c>
      <c r="E2" s="3"/>
      <c r="F2" s="14">
        <f>+C3</f>
        <v>0.075</v>
      </c>
      <c r="G2">
        <f>D3</f>
        <v>13</v>
      </c>
      <c r="H2" s="25">
        <f>GW_temp!G2</f>
        <v>9</v>
      </c>
      <c r="L2" s="5" t="s">
        <v>3</v>
      </c>
      <c r="M2" s="5">
        <f>+J19/I19</f>
        <v>0.7666666666666657</v>
      </c>
    </row>
    <row r="3" spans="3:13" ht="12.75">
      <c r="C3" s="6">
        <v>0.075</v>
      </c>
      <c r="D3" s="6">
        <f>+D75</f>
        <v>13</v>
      </c>
      <c r="E3" s="7">
        <v>-0.07</v>
      </c>
      <c r="F3" s="14"/>
      <c r="G3" s="25">
        <v>1.2</v>
      </c>
      <c r="H3" s="25"/>
      <c r="J3" t="s">
        <v>4</v>
      </c>
      <c r="L3" s="8" t="s">
        <v>5</v>
      </c>
      <c r="M3" s="8">
        <f>+L19/I19</f>
        <v>0.046205744840004094</v>
      </c>
    </row>
    <row r="4" spans="5:13" ht="12.75">
      <c r="E4" s="8">
        <f>+C3*2^(E3+0.618)</f>
        <v>0.10965430863000249</v>
      </c>
      <c r="F4" s="2">
        <f>F75</f>
        <v>5</v>
      </c>
      <c r="G4" s="25">
        <v>0.26444404737215105</v>
      </c>
      <c r="H4" s="25">
        <v>1</v>
      </c>
      <c r="J4" s="5">
        <f>+C3</f>
        <v>0.075</v>
      </c>
      <c r="K4" s="8">
        <f>+E4</f>
        <v>0.10965430863000249</v>
      </c>
      <c r="L4" s="9" t="s">
        <v>6</v>
      </c>
      <c r="M4" s="9">
        <f>+M19/I19</f>
        <v>0.1871275884933302</v>
      </c>
    </row>
    <row r="5" spans="2:7" ht="12.75">
      <c r="B5" t="s">
        <v>22</v>
      </c>
      <c r="C5" t="s">
        <v>23</v>
      </c>
      <c r="D5" t="s">
        <v>7</v>
      </c>
      <c r="E5" t="s">
        <v>24</v>
      </c>
      <c r="F5" s="10" t="s">
        <v>7</v>
      </c>
      <c r="G5" s="11"/>
    </row>
    <row r="6" spans="1:13" ht="12.75">
      <c r="A6" s="1">
        <v>38471</v>
      </c>
      <c r="B6">
        <f>Data!H6</f>
        <v>8.4</v>
      </c>
      <c r="C6" s="12">
        <f>B6</f>
        <v>8.4</v>
      </c>
      <c r="D6">
        <v>0</v>
      </c>
      <c r="E6" s="12">
        <f>B6</f>
        <v>8.4</v>
      </c>
      <c r="F6">
        <v>0</v>
      </c>
      <c r="I6" t="s">
        <v>22</v>
      </c>
      <c r="J6" t="s">
        <v>23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Data!H7</f>
        <v>8.3</v>
      </c>
      <c r="C7">
        <f>+IF(B7-C6&gt;$C$3,C6+$C$3,B7)</f>
        <v>8.3</v>
      </c>
      <c r="D7">
        <f>+IF(AND(B7=C7,B6&gt;C6,B6&gt;=C7),1,0)</f>
        <v>0</v>
      </c>
      <c r="E7">
        <f aca="true" t="shared" si="0" ref="E7:E57">+IF(B7-E6&gt;$E$4,E6+$E$4,B7)</f>
        <v>8.3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Data!H8</f>
        <v>8.4</v>
      </c>
      <c r="C8">
        <f>+IF(B8-C7&gt;$C$3,C7+$C$3,B8)</f>
        <v>8.375</v>
      </c>
      <c r="D8">
        <f>+IF(AND(B8=C8,B7&gt;C7,B7&gt;=C8),1,0)</f>
        <v>0</v>
      </c>
      <c r="E8">
        <f t="shared" si="0"/>
        <v>8.4</v>
      </c>
      <c r="F8">
        <f aca="true" t="shared" si="1" ref="F8:F57">+IF(AND(B8=E8,B7&gt;E7,B7&gt;=E8),1,0)</f>
        <v>0</v>
      </c>
      <c r="H8" s="13">
        <v>38384</v>
      </c>
    </row>
    <row r="9" spans="1:13" ht="12.75">
      <c r="A9" s="1">
        <v>38474</v>
      </c>
      <c r="B9">
        <f>Data!H9</f>
        <v>8.7</v>
      </c>
      <c r="C9">
        <f>+IF(B9-C8&gt;$C$3,C8+$C$3,B9)</f>
        <v>8.45</v>
      </c>
      <c r="D9">
        <f>+IF(AND(B9=C9,B8&gt;C8,B8&gt;=C9),1,0)</f>
        <v>0</v>
      </c>
      <c r="E9">
        <f t="shared" si="0"/>
        <v>8.509654308630003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Data!H10</f>
        <v>8.4</v>
      </c>
      <c r="C10">
        <f aca="true" t="shared" si="2" ref="C10:C57">+IF(B10-C9&gt;$C$3,C9+$C$3,B10)</f>
        <v>8.4</v>
      </c>
      <c r="D10">
        <f aca="true" t="shared" si="3" ref="D10:D57">+IF(AND(B10=C10,B9&gt;C9,B9&gt;=C10),1,0)</f>
        <v>1</v>
      </c>
      <c r="E10">
        <f t="shared" si="0"/>
        <v>8.4</v>
      </c>
      <c r="F10">
        <f t="shared" si="1"/>
        <v>1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Data!H11</f>
        <v>8.7</v>
      </c>
      <c r="C11">
        <f t="shared" si="2"/>
        <v>8.475</v>
      </c>
      <c r="D11">
        <f t="shared" si="3"/>
        <v>0</v>
      </c>
      <c r="E11">
        <f t="shared" si="0"/>
        <v>8.509654308630003</v>
      </c>
      <c r="F11">
        <f t="shared" si="1"/>
        <v>0</v>
      </c>
      <c r="H11" s="13">
        <v>38473</v>
      </c>
      <c r="I11" s="4">
        <f>+MAX(B$8:B$38)-MIN(B$8:B$38)</f>
        <v>1.2000000000000002</v>
      </c>
      <c r="J11" s="4">
        <f>+MAX(C$8:C$38)-MIN(C$8:C$38)</f>
        <v>0.8499999999999988</v>
      </c>
      <c r="K11" s="4">
        <f>+MAX(E$8:E$38)-MIN(E$8:E$38)</f>
        <v>0.9193086172600049</v>
      </c>
      <c r="L11" s="14">
        <f>+K11-J11</f>
        <v>0.06930861726000614</v>
      </c>
      <c r="M11" s="14">
        <f>+I11-K11</f>
        <v>0.2806913827399953</v>
      </c>
    </row>
    <row r="12" spans="1:13" ht="12.75">
      <c r="A12" s="1">
        <v>38477</v>
      </c>
      <c r="B12">
        <f>Data!H12</f>
        <v>8.9</v>
      </c>
      <c r="C12">
        <f t="shared" si="2"/>
        <v>8.549999999999999</v>
      </c>
      <c r="D12">
        <f t="shared" si="3"/>
        <v>0</v>
      </c>
      <c r="E12">
        <f t="shared" si="0"/>
        <v>8.619308617260005</v>
      </c>
      <c r="F12">
        <f t="shared" si="1"/>
        <v>0</v>
      </c>
      <c r="H12" s="13">
        <v>38504</v>
      </c>
      <c r="I12" s="4">
        <f>+MAX(B$39:B$68)-MIN(B$39:B$68)</f>
        <v>0.2999999999999998</v>
      </c>
      <c r="J12" s="4">
        <f>+MAX(C$39:C$68)-MIN(C$39:C$68)</f>
        <v>0.2999999999999998</v>
      </c>
      <c r="K12" s="4">
        <f>+MAX(E$39:E$68)-MIN(E$39:E$68)</f>
        <v>0.2999999999999998</v>
      </c>
      <c r="L12" s="14">
        <f>+K12-J12</f>
        <v>0</v>
      </c>
      <c r="M12" s="14">
        <f>+I12-K12</f>
        <v>0</v>
      </c>
    </row>
    <row r="13" spans="1:13" ht="12.75">
      <c r="A13" s="1">
        <v>38478</v>
      </c>
      <c r="B13">
        <f>Data!H13</f>
        <v>8.2</v>
      </c>
      <c r="C13">
        <f t="shared" si="2"/>
        <v>8.2</v>
      </c>
      <c r="D13">
        <f t="shared" si="3"/>
        <v>1</v>
      </c>
      <c r="E13">
        <f t="shared" si="0"/>
        <v>8.2</v>
      </c>
      <c r="F13">
        <f t="shared" si="1"/>
        <v>1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Data!H14</f>
        <v>8.1</v>
      </c>
      <c r="C14">
        <f t="shared" si="2"/>
        <v>8.1</v>
      </c>
      <c r="D14">
        <f t="shared" si="3"/>
        <v>0</v>
      </c>
      <c r="E14">
        <f t="shared" si="0"/>
        <v>8.1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Data!H15</f>
        <v>8.1</v>
      </c>
      <c r="C15">
        <f t="shared" si="2"/>
        <v>8.1</v>
      </c>
      <c r="D15">
        <f t="shared" si="3"/>
        <v>0</v>
      </c>
      <c r="E15">
        <f t="shared" si="0"/>
        <v>8.1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Data!H16</f>
        <v>8</v>
      </c>
      <c r="C16">
        <f t="shared" si="2"/>
        <v>8</v>
      </c>
      <c r="D16">
        <f t="shared" si="3"/>
        <v>0</v>
      </c>
      <c r="E16">
        <f t="shared" si="0"/>
        <v>8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Data!H17</f>
        <v>7.9</v>
      </c>
      <c r="C17">
        <f t="shared" si="2"/>
        <v>7.9</v>
      </c>
      <c r="D17">
        <f t="shared" si="3"/>
        <v>0</v>
      </c>
      <c r="E17">
        <f t="shared" si="0"/>
        <v>7.9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Data!H18</f>
        <v>8.1</v>
      </c>
      <c r="C18">
        <f t="shared" si="2"/>
        <v>7.9750000000000005</v>
      </c>
      <c r="D18">
        <f t="shared" si="3"/>
        <v>0</v>
      </c>
      <c r="E18">
        <f t="shared" si="0"/>
        <v>8.009654308630003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Data!H19</f>
        <v>8.2</v>
      </c>
      <c r="C19">
        <f t="shared" si="2"/>
        <v>8.05</v>
      </c>
      <c r="D19">
        <f t="shared" si="3"/>
        <v>0</v>
      </c>
      <c r="E19">
        <f t="shared" si="0"/>
        <v>8.119308617260005</v>
      </c>
      <c r="F19">
        <f t="shared" si="1"/>
        <v>0</v>
      </c>
      <c r="H19" t="s">
        <v>9</v>
      </c>
      <c r="I19" s="14">
        <f>+AVERAGE(I7:I18)</f>
        <v>0.75</v>
      </c>
      <c r="J19" s="14">
        <f>+AVERAGE(J7:J18)</f>
        <v>0.5749999999999993</v>
      </c>
      <c r="K19" s="14">
        <f>+AVERAGE(K7:K18)</f>
        <v>0.6096543086300024</v>
      </c>
      <c r="L19" s="14">
        <f>+AVERAGE(L7:L18)</f>
        <v>0.03465430863000307</v>
      </c>
      <c r="M19" s="14">
        <f>+AVERAGE(M7:M18)</f>
        <v>0.14034569136999764</v>
      </c>
    </row>
    <row r="20" spans="1:6" ht="12.75">
      <c r="A20" s="1">
        <v>38485</v>
      </c>
      <c r="B20">
        <f>Data!H20</f>
        <v>8</v>
      </c>
      <c r="C20">
        <f t="shared" si="2"/>
        <v>8</v>
      </c>
      <c r="D20">
        <f t="shared" si="3"/>
        <v>1</v>
      </c>
      <c r="E20">
        <f t="shared" si="0"/>
        <v>8</v>
      </c>
      <c r="F20">
        <f t="shared" si="1"/>
        <v>1</v>
      </c>
    </row>
    <row r="21" spans="1:8" ht="12.75">
      <c r="A21" s="1">
        <v>38486</v>
      </c>
      <c r="B21">
        <f>Data!H21</f>
        <v>7.7</v>
      </c>
      <c r="C21">
        <f t="shared" si="2"/>
        <v>7.7</v>
      </c>
      <c r="D21">
        <f t="shared" si="3"/>
        <v>0</v>
      </c>
      <c r="E21">
        <f t="shared" si="0"/>
        <v>7.7</v>
      </c>
      <c r="F21">
        <f t="shared" si="1"/>
        <v>0</v>
      </c>
      <c r="H21" s="15"/>
    </row>
    <row r="22" spans="1:6" ht="12.75">
      <c r="A22" s="1">
        <v>38487</v>
      </c>
      <c r="B22">
        <f>Data!H22</f>
        <v>7.8</v>
      </c>
      <c r="C22">
        <f t="shared" si="2"/>
        <v>7.775</v>
      </c>
      <c r="D22">
        <f t="shared" si="3"/>
        <v>0</v>
      </c>
      <c r="E22">
        <f t="shared" si="0"/>
        <v>7.8</v>
      </c>
      <c r="F22">
        <f t="shared" si="1"/>
        <v>0</v>
      </c>
    </row>
    <row r="23" spans="1:6" ht="12.75">
      <c r="A23" s="1">
        <v>38488</v>
      </c>
      <c r="B23">
        <f>Data!H23</f>
        <v>7.9</v>
      </c>
      <c r="C23">
        <f t="shared" si="2"/>
        <v>7.8500000000000005</v>
      </c>
      <c r="D23">
        <f t="shared" si="3"/>
        <v>0</v>
      </c>
      <c r="E23">
        <f t="shared" si="0"/>
        <v>7.9</v>
      </c>
      <c r="F23">
        <f t="shared" si="1"/>
        <v>0</v>
      </c>
    </row>
    <row r="24" spans="1:6" ht="12.75">
      <c r="A24" s="1">
        <v>38489</v>
      </c>
      <c r="B24">
        <f>Data!H24</f>
        <v>8</v>
      </c>
      <c r="C24">
        <f t="shared" si="2"/>
        <v>7.925000000000001</v>
      </c>
      <c r="D24">
        <f t="shared" si="3"/>
        <v>0</v>
      </c>
      <c r="E24">
        <f t="shared" si="0"/>
        <v>8</v>
      </c>
      <c r="F24">
        <f t="shared" si="1"/>
        <v>0</v>
      </c>
    </row>
    <row r="25" spans="1:6" ht="12.75">
      <c r="A25" s="1">
        <v>38490</v>
      </c>
      <c r="B25">
        <f>Data!H25</f>
        <v>8</v>
      </c>
      <c r="C25">
        <f t="shared" si="2"/>
        <v>8</v>
      </c>
      <c r="D25">
        <f t="shared" si="3"/>
        <v>1</v>
      </c>
      <c r="E25">
        <f t="shared" si="0"/>
        <v>8</v>
      </c>
      <c r="F25">
        <f t="shared" si="1"/>
        <v>0</v>
      </c>
    </row>
    <row r="26" spans="1:6" ht="12.75">
      <c r="A26" s="1">
        <v>38491</v>
      </c>
      <c r="B26">
        <f>Data!H26</f>
        <v>8.1</v>
      </c>
      <c r="C26">
        <f t="shared" si="2"/>
        <v>8.075</v>
      </c>
      <c r="D26">
        <f t="shared" si="3"/>
        <v>0</v>
      </c>
      <c r="E26">
        <f t="shared" si="0"/>
        <v>8.1</v>
      </c>
      <c r="F26">
        <f t="shared" si="1"/>
        <v>0</v>
      </c>
    </row>
    <row r="27" spans="1:6" ht="12.75">
      <c r="A27" s="1">
        <v>38492</v>
      </c>
      <c r="B27">
        <f>Data!H27</f>
        <v>8</v>
      </c>
      <c r="C27">
        <f t="shared" si="2"/>
        <v>8</v>
      </c>
      <c r="D27">
        <f t="shared" si="3"/>
        <v>1</v>
      </c>
      <c r="E27">
        <f t="shared" si="0"/>
        <v>8</v>
      </c>
      <c r="F27">
        <f t="shared" si="1"/>
        <v>0</v>
      </c>
    </row>
    <row r="28" spans="1:6" ht="12.75">
      <c r="A28" s="1">
        <v>38493</v>
      </c>
      <c r="B28">
        <f>Data!H28</f>
        <v>7.9</v>
      </c>
      <c r="C28">
        <f t="shared" si="2"/>
        <v>7.9</v>
      </c>
      <c r="D28">
        <f t="shared" si="3"/>
        <v>0</v>
      </c>
      <c r="E28">
        <f t="shared" si="0"/>
        <v>7.9</v>
      </c>
      <c r="F28">
        <f t="shared" si="1"/>
        <v>0</v>
      </c>
    </row>
    <row r="29" spans="1:6" ht="12.75">
      <c r="A29" s="1">
        <v>38494</v>
      </c>
      <c r="B29">
        <f>Data!H29</f>
        <v>7.9</v>
      </c>
      <c r="C29">
        <f t="shared" si="2"/>
        <v>7.9</v>
      </c>
      <c r="D29">
        <f t="shared" si="3"/>
        <v>0</v>
      </c>
      <c r="E29">
        <f t="shared" si="0"/>
        <v>7.9</v>
      </c>
      <c r="F29">
        <f t="shared" si="1"/>
        <v>0</v>
      </c>
    </row>
    <row r="30" spans="1:6" ht="12.75">
      <c r="A30" s="1">
        <v>38495</v>
      </c>
      <c r="B30">
        <f>Data!H30</f>
        <v>7.9</v>
      </c>
      <c r="C30">
        <f t="shared" si="2"/>
        <v>7.9</v>
      </c>
      <c r="D30">
        <f t="shared" si="3"/>
        <v>0</v>
      </c>
      <c r="E30">
        <f t="shared" si="0"/>
        <v>7.9</v>
      </c>
      <c r="F30">
        <f t="shared" si="1"/>
        <v>0</v>
      </c>
    </row>
    <row r="31" spans="1:6" ht="12.75">
      <c r="A31" s="1">
        <v>38496</v>
      </c>
      <c r="B31">
        <f>Data!H31</f>
        <v>7.9</v>
      </c>
      <c r="C31">
        <f t="shared" si="2"/>
        <v>7.9</v>
      </c>
      <c r="D31">
        <f t="shared" si="3"/>
        <v>0</v>
      </c>
      <c r="E31">
        <f t="shared" si="0"/>
        <v>7.9</v>
      </c>
      <c r="F31">
        <f t="shared" si="1"/>
        <v>0</v>
      </c>
    </row>
    <row r="32" spans="1:6" ht="12.75">
      <c r="A32" s="1">
        <v>38497</v>
      </c>
      <c r="B32">
        <f>Data!H32</f>
        <v>7.8</v>
      </c>
      <c r="C32">
        <f t="shared" si="2"/>
        <v>7.8</v>
      </c>
      <c r="D32">
        <f t="shared" si="3"/>
        <v>0</v>
      </c>
      <c r="E32">
        <f t="shared" si="0"/>
        <v>7.8</v>
      </c>
      <c r="F32">
        <f t="shared" si="1"/>
        <v>0</v>
      </c>
    </row>
    <row r="33" spans="1:6" ht="12.75">
      <c r="A33" s="1">
        <v>38498</v>
      </c>
      <c r="B33">
        <f>Data!H33</f>
        <v>7.9</v>
      </c>
      <c r="C33">
        <f t="shared" si="2"/>
        <v>7.875</v>
      </c>
      <c r="D33">
        <f t="shared" si="3"/>
        <v>0</v>
      </c>
      <c r="E33">
        <f t="shared" si="0"/>
        <v>7.9</v>
      </c>
      <c r="F33">
        <f t="shared" si="1"/>
        <v>0</v>
      </c>
    </row>
    <row r="34" spans="1:6" ht="12.75">
      <c r="A34" s="1">
        <v>38499</v>
      </c>
      <c r="B34">
        <f>Data!H34</f>
        <v>7.9</v>
      </c>
      <c r="C34">
        <f t="shared" si="2"/>
        <v>7.9</v>
      </c>
      <c r="D34">
        <f t="shared" si="3"/>
        <v>1</v>
      </c>
      <c r="E34">
        <f t="shared" si="0"/>
        <v>7.9</v>
      </c>
      <c r="F34">
        <f t="shared" si="1"/>
        <v>0</v>
      </c>
    </row>
    <row r="35" spans="1:6" ht="12.75">
      <c r="A35" s="1">
        <v>38500</v>
      </c>
      <c r="B35">
        <f>Data!H35</f>
        <v>7.9</v>
      </c>
      <c r="C35">
        <f t="shared" si="2"/>
        <v>7.9</v>
      </c>
      <c r="D35">
        <f t="shared" si="3"/>
        <v>0</v>
      </c>
      <c r="E35">
        <f t="shared" si="0"/>
        <v>7.9</v>
      </c>
      <c r="F35">
        <f t="shared" si="1"/>
        <v>0</v>
      </c>
    </row>
    <row r="36" spans="1:6" ht="12.75">
      <c r="A36" s="1">
        <v>38501</v>
      </c>
      <c r="B36">
        <f>Data!H36</f>
        <v>7.9</v>
      </c>
      <c r="C36">
        <f t="shared" si="2"/>
        <v>7.9</v>
      </c>
      <c r="D36">
        <f t="shared" si="3"/>
        <v>0</v>
      </c>
      <c r="E36">
        <f t="shared" si="0"/>
        <v>7.9</v>
      </c>
      <c r="F36">
        <f t="shared" si="1"/>
        <v>0</v>
      </c>
    </row>
    <row r="37" spans="1:6" ht="12.75">
      <c r="A37" s="1">
        <v>38502</v>
      </c>
      <c r="B37">
        <f>Data!H37</f>
        <v>7.7</v>
      </c>
      <c r="C37">
        <f t="shared" si="2"/>
        <v>7.7</v>
      </c>
      <c r="D37">
        <f t="shared" si="3"/>
        <v>0</v>
      </c>
      <c r="E37">
        <f t="shared" si="0"/>
        <v>7.7</v>
      </c>
      <c r="F37">
        <f t="shared" si="1"/>
        <v>0</v>
      </c>
    </row>
    <row r="38" spans="1:6" ht="12.75">
      <c r="A38" s="1">
        <v>38503</v>
      </c>
      <c r="B38">
        <f>Data!H38</f>
        <v>7.7</v>
      </c>
      <c r="C38">
        <f t="shared" si="2"/>
        <v>7.7</v>
      </c>
      <c r="D38">
        <f t="shared" si="3"/>
        <v>0</v>
      </c>
      <c r="E38">
        <f t="shared" si="0"/>
        <v>7.7</v>
      </c>
      <c r="F38">
        <f t="shared" si="1"/>
        <v>0</v>
      </c>
    </row>
    <row r="39" spans="1:6" ht="12.75">
      <c r="A39" s="1">
        <v>38504</v>
      </c>
      <c r="B39">
        <f>Data!H39</f>
        <v>7.7</v>
      </c>
      <c r="C39">
        <f t="shared" si="2"/>
        <v>7.7</v>
      </c>
      <c r="D39">
        <f t="shared" si="3"/>
        <v>0</v>
      </c>
      <c r="E39">
        <f t="shared" si="0"/>
        <v>7.7</v>
      </c>
      <c r="F39">
        <f t="shared" si="1"/>
        <v>0</v>
      </c>
    </row>
    <row r="40" spans="1:6" ht="12.75">
      <c r="A40" s="1">
        <v>38505</v>
      </c>
      <c r="B40">
        <f>Data!H40</f>
        <v>7.7</v>
      </c>
      <c r="C40">
        <f t="shared" si="2"/>
        <v>7.7</v>
      </c>
      <c r="D40">
        <f t="shared" si="3"/>
        <v>0</v>
      </c>
      <c r="E40">
        <f t="shared" si="0"/>
        <v>7.7</v>
      </c>
      <c r="F40">
        <f t="shared" si="1"/>
        <v>0</v>
      </c>
    </row>
    <row r="41" spans="1:10" ht="12.75">
      <c r="A41" s="1">
        <v>38506</v>
      </c>
      <c r="B41">
        <f>Data!H41</f>
        <v>7.7</v>
      </c>
      <c r="C41">
        <f t="shared" si="2"/>
        <v>7.7</v>
      </c>
      <c r="D41">
        <f t="shared" si="3"/>
        <v>0</v>
      </c>
      <c r="E41">
        <f t="shared" si="0"/>
        <v>7.7</v>
      </c>
      <c r="F41">
        <f t="shared" si="1"/>
        <v>0</v>
      </c>
      <c r="J41" s="15"/>
    </row>
    <row r="42" spans="1:6" ht="12.75">
      <c r="A42" s="1">
        <v>38507</v>
      </c>
      <c r="B42">
        <f>Data!H42</f>
        <v>7.7</v>
      </c>
      <c r="C42">
        <f t="shared" si="2"/>
        <v>7.7</v>
      </c>
      <c r="D42">
        <f t="shared" si="3"/>
        <v>0</v>
      </c>
      <c r="E42">
        <f t="shared" si="0"/>
        <v>7.7</v>
      </c>
      <c r="F42">
        <f t="shared" si="1"/>
        <v>0</v>
      </c>
    </row>
    <row r="43" spans="1:6" ht="12.75">
      <c r="A43" s="1">
        <v>38508</v>
      </c>
      <c r="B43">
        <f>Data!H43</f>
        <v>7.6</v>
      </c>
      <c r="C43">
        <f t="shared" si="2"/>
        <v>7.6</v>
      </c>
      <c r="D43">
        <f t="shared" si="3"/>
        <v>0</v>
      </c>
      <c r="E43">
        <f t="shared" si="0"/>
        <v>7.6</v>
      </c>
      <c r="F43">
        <f t="shared" si="1"/>
        <v>0</v>
      </c>
    </row>
    <row r="44" spans="1:6" ht="12.75">
      <c r="A44" s="1">
        <v>38509</v>
      </c>
      <c r="B44">
        <f>Data!H44</f>
        <v>7.7</v>
      </c>
      <c r="C44">
        <f t="shared" si="2"/>
        <v>7.675</v>
      </c>
      <c r="D44">
        <f t="shared" si="3"/>
        <v>0</v>
      </c>
      <c r="E44">
        <f t="shared" si="0"/>
        <v>7.7</v>
      </c>
      <c r="F44">
        <f t="shared" si="1"/>
        <v>0</v>
      </c>
    </row>
    <row r="45" spans="1:6" ht="12.75">
      <c r="A45" s="1">
        <v>38510</v>
      </c>
      <c r="B45">
        <f>Data!H45</f>
        <v>7.6</v>
      </c>
      <c r="C45">
        <f t="shared" si="2"/>
        <v>7.6</v>
      </c>
      <c r="D45">
        <f t="shared" si="3"/>
        <v>1</v>
      </c>
      <c r="E45">
        <f t="shared" si="0"/>
        <v>7.6</v>
      </c>
      <c r="F45">
        <f t="shared" si="1"/>
        <v>0</v>
      </c>
    </row>
    <row r="46" spans="1:6" ht="12.75">
      <c r="A46" s="1">
        <v>38511</v>
      </c>
      <c r="B46">
        <f>Data!H46</f>
        <v>7.5</v>
      </c>
      <c r="C46">
        <f t="shared" si="2"/>
        <v>7.5</v>
      </c>
      <c r="D46">
        <f t="shared" si="3"/>
        <v>0</v>
      </c>
      <c r="E46">
        <f t="shared" si="0"/>
        <v>7.5</v>
      </c>
      <c r="F46">
        <f t="shared" si="1"/>
        <v>0</v>
      </c>
    </row>
    <row r="47" spans="1:6" ht="12.75">
      <c r="A47" s="1">
        <v>38512</v>
      </c>
      <c r="B47">
        <f>Data!H47</f>
        <v>7.6</v>
      </c>
      <c r="C47">
        <f t="shared" si="2"/>
        <v>7.575</v>
      </c>
      <c r="D47">
        <f t="shared" si="3"/>
        <v>0</v>
      </c>
      <c r="E47">
        <f t="shared" si="0"/>
        <v>7.6</v>
      </c>
      <c r="F47">
        <f t="shared" si="1"/>
        <v>0</v>
      </c>
    </row>
    <row r="48" spans="1:6" ht="12.75">
      <c r="A48" s="1">
        <v>38513</v>
      </c>
      <c r="B48">
        <f>Data!H48</f>
        <v>7.6</v>
      </c>
      <c r="C48">
        <f t="shared" si="2"/>
        <v>7.6</v>
      </c>
      <c r="D48">
        <f t="shared" si="3"/>
        <v>1</v>
      </c>
      <c r="E48">
        <f t="shared" si="0"/>
        <v>7.6</v>
      </c>
      <c r="F48">
        <f t="shared" si="1"/>
        <v>0</v>
      </c>
    </row>
    <row r="49" spans="1:6" ht="12.75">
      <c r="A49" s="1">
        <v>38514</v>
      </c>
      <c r="B49">
        <f>Data!H49</f>
        <v>7.6</v>
      </c>
      <c r="C49">
        <f t="shared" si="2"/>
        <v>7.6</v>
      </c>
      <c r="D49">
        <f t="shared" si="3"/>
        <v>0</v>
      </c>
      <c r="E49">
        <f t="shared" si="0"/>
        <v>7.6</v>
      </c>
      <c r="F49">
        <f t="shared" si="1"/>
        <v>0</v>
      </c>
    </row>
    <row r="50" spans="1:6" ht="12.75">
      <c r="A50" s="1">
        <v>38515</v>
      </c>
      <c r="B50">
        <f>Data!H50</f>
        <v>7.7</v>
      </c>
      <c r="C50">
        <f t="shared" si="2"/>
        <v>7.675</v>
      </c>
      <c r="D50">
        <f t="shared" si="3"/>
        <v>0</v>
      </c>
      <c r="E50">
        <f t="shared" si="0"/>
        <v>7.7</v>
      </c>
      <c r="F50">
        <f t="shared" si="1"/>
        <v>0</v>
      </c>
    </row>
    <row r="51" spans="1:6" ht="12.75">
      <c r="A51" s="1">
        <v>38516</v>
      </c>
      <c r="B51">
        <f>Data!H51</f>
        <v>7.7</v>
      </c>
      <c r="C51">
        <f t="shared" si="2"/>
        <v>7.7</v>
      </c>
      <c r="D51">
        <f t="shared" si="3"/>
        <v>1</v>
      </c>
      <c r="E51">
        <f t="shared" si="0"/>
        <v>7.7</v>
      </c>
      <c r="F51">
        <f t="shared" si="1"/>
        <v>0</v>
      </c>
    </row>
    <row r="52" spans="1:6" ht="12.75">
      <c r="A52" s="1">
        <v>38517</v>
      </c>
      <c r="B52">
        <f>Data!H52</f>
        <v>7.6</v>
      </c>
      <c r="C52">
        <f t="shared" si="2"/>
        <v>7.6</v>
      </c>
      <c r="D52">
        <f t="shared" si="3"/>
        <v>0</v>
      </c>
      <c r="E52">
        <f t="shared" si="0"/>
        <v>7.6</v>
      </c>
      <c r="F52">
        <f t="shared" si="1"/>
        <v>0</v>
      </c>
    </row>
    <row r="53" spans="1:6" ht="12.75">
      <c r="A53" s="1">
        <v>38518</v>
      </c>
      <c r="B53">
        <f>Data!H53</f>
        <v>7.4</v>
      </c>
      <c r="C53">
        <f t="shared" si="2"/>
        <v>7.4</v>
      </c>
      <c r="D53">
        <f t="shared" si="3"/>
        <v>0</v>
      </c>
      <c r="E53">
        <f t="shared" si="0"/>
        <v>7.4</v>
      </c>
      <c r="F53">
        <f t="shared" si="1"/>
        <v>0</v>
      </c>
    </row>
    <row r="54" spans="1:6" ht="12.75">
      <c r="A54" s="1">
        <v>38519</v>
      </c>
      <c r="B54">
        <f>Data!H54</f>
        <v>7.6</v>
      </c>
      <c r="C54">
        <f t="shared" si="2"/>
        <v>7.4750000000000005</v>
      </c>
      <c r="D54">
        <f t="shared" si="3"/>
        <v>0</v>
      </c>
      <c r="E54">
        <f t="shared" si="0"/>
        <v>7.509654308630003</v>
      </c>
      <c r="F54">
        <f t="shared" si="1"/>
        <v>0</v>
      </c>
    </row>
    <row r="55" spans="1:6" ht="12.75">
      <c r="A55" s="1">
        <v>38520</v>
      </c>
      <c r="B55">
        <f>Data!H55</f>
        <v>7.5</v>
      </c>
      <c r="C55">
        <f t="shared" si="2"/>
        <v>7.5</v>
      </c>
      <c r="D55">
        <f t="shared" si="3"/>
        <v>1</v>
      </c>
      <c r="E55">
        <f t="shared" si="0"/>
        <v>7.5</v>
      </c>
      <c r="F55">
        <f t="shared" si="1"/>
        <v>1</v>
      </c>
    </row>
    <row r="56" spans="1:6" ht="12.75">
      <c r="A56" s="1">
        <v>38521</v>
      </c>
      <c r="B56">
        <f>Data!H56</f>
        <v>7.5</v>
      </c>
      <c r="C56">
        <f t="shared" si="2"/>
        <v>7.5</v>
      </c>
      <c r="D56">
        <f t="shared" si="3"/>
        <v>0</v>
      </c>
      <c r="E56">
        <f t="shared" si="0"/>
        <v>7.5</v>
      </c>
      <c r="F56">
        <f t="shared" si="1"/>
        <v>0</v>
      </c>
    </row>
    <row r="57" spans="1:6" ht="12.75">
      <c r="A57" s="1">
        <v>38522</v>
      </c>
      <c r="B57">
        <f>Data!H57</f>
        <v>7.5</v>
      </c>
      <c r="C57">
        <f t="shared" si="2"/>
        <v>7.5</v>
      </c>
      <c r="D57">
        <f t="shared" si="3"/>
        <v>0</v>
      </c>
      <c r="E57">
        <f t="shared" si="0"/>
        <v>7.5</v>
      </c>
      <c r="F57">
        <f t="shared" si="1"/>
        <v>0</v>
      </c>
    </row>
    <row r="58" spans="1:6" ht="12.75">
      <c r="A58" s="1">
        <v>38523</v>
      </c>
      <c r="B58">
        <f>Data!H58</f>
        <v>7.5</v>
      </c>
      <c r="C58">
        <f aca="true" t="shared" si="4" ref="C58:C73">+IF(B58-C57&gt;$C$3,C57+$C$3,B58)</f>
        <v>7.5</v>
      </c>
      <c r="D58">
        <f aca="true" t="shared" si="5" ref="D58:D73">+IF(AND(B58=C58,B57&gt;C57,B57&gt;=C58),1,0)</f>
        <v>0</v>
      </c>
      <c r="E58">
        <f aca="true" t="shared" si="6" ref="E58:E73">+IF(B58-E57&gt;$E$4,E57+$E$4,B58)</f>
        <v>7.5</v>
      </c>
      <c r="F58">
        <f aca="true" t="shared" si="7" ref="F58:F73">+IF(AND(B58=E58,B57&gt;E57,B57&gt;=E58),1,0)</f>
        <v>0</v>
      </c>
    </row>
    <row r="59" spans="1:6" ht="12.75">
      <c r="A59" s="1">
        <v>38524</v>
      </c>
      <c r="B59">
        <f>Data!H59</f>
        <v>7.5</v>
      </c>
      <c r="C59">
        <f t="shared" si="4"/>
        <v>7.5</v>
      </c>
      <c r="D59">
        <f t="shared" si="5"/>
        <v>0</v>
      </c>
      <c r="E59">
        <f t="shared" si="6"/>
        <v>7.5</v>
      </c>
      <c r="F59">
        <f t="shared" si="7"/>
        <v>0</v>
      </c>
    </row>
    <row r="60" spans="1:6" ht="12.75">
      <c r="A60" s="1">
        <v>38525</v>
      </c>
      <c r="B60">
        <f>Data!H60</f>
        <v>7.5</v>
      </c>
      <c r="C60">
        <f t="shared" si="4"/>
        <v>7.5</v>
      </c>
      <c r="D60">
        <f t="shared" si="5"/>
        <v>0</v>
      </c>
      <c r="E60">
        <f t="shared" si="6"/>
        <v>7.5</v>
      </c>
      <c r="F60">
        <f t="shared" si="7"/>
        <v>0</v>
      </c>
    </row>
    <row r="61" spans="1:6" ht="12.75">
      <c r="A61" s="1">
        <v>38526</v>
      </c>
      <c r="B61">
        <f>Data!H61</f>
        <v>7.4</v>
      </c>
      <c r="C61">
        <f t="shared" si="4"/>
        <v>7.4</v>
      </c>
      <c r="D61">
        <f t="shared" si="5"/>
        <v>0</v>
      </c>
      <c r="E61">
        <f t="shared" si="6"/>
        <v>7.4</v>
      </c>
      <c r="F61">
        <f t="shared" si="7"/>
        <v>0</v>
      </c>
    </row>
    <row r="62" spans="1:6" ht="12.75">
      <c r="A62" s="1">
        <v>38527</v>
      </c>
      <c r="B62">
        <f>Data!H62</f>
        <v>7.6</v>
      </c>
      <c r="C62">
        <f t="shared" si="4"/>
        <v>7.4750000000000005</v>
      </c>
      <c r="D62">
        <f t="shared" si="5"/>
        <v>0</v>
      </c>
      <c r="E62">
        <f t="shared" si="6"/>
        <v>7.509654308630003</v>
      </c>
      <c r="F62">
        <f t="shared" si="7"/>
        <v>0</v>
      </c>
    </row>
    <row r="63" spans="1:6" ht="12.75">
      <c r="A63" s="1">
        <v>38528</v>
      </c>
      <c r="B63">
        <f>Data!H63</f>
        <v>7.6</v>
      </c>
      <c r="C63">
        <f t="shared" si="4"/>
        <v>7.550000000000001</v>
      </c>
      <c r="D63">
        <f t="shared" si="5"/>
        <v>0</v>
      </c>
      <c r="E63">
        <f t="shared" si="6"/>
        <v>7.6</v>
      </c>
      <c r="F63">
        <f t="shared" si="7"/>
        <v>1</v>
      </c>
    </row>
    <row r="64" spans="1:6" ht="12.75">
      <c r="A64" s="1">
        <v>38529</v>
      </c>
      <c r="B64">
        <f>Data!H64</f>
        <v>7.7</v>
      </c>
      <c r="C64">
        <f t="shared" si="4"/>
        <v>7.625000000000001</v>
      </c>
      <c r="D64">
        <f t="shared" si="5"/>
        <v>0</v>
      </c>
      <c r="E64">
        <f t="shared" si="6"/>
        <v>7.7</v>
      </c>
      <c r="F64">
        <f t="shared" si="7"/>
        <v>0</v>
      </c>
    </row>
    <row r="65" spans="1:6" ht="12.75">
      <c r="A65" s="1">
        <v>38530</v>
      </c>
      <c r="B65">
        <f>Data!H65</f>
        <v>7.7</v>
      </c>
      <c r="C65">
        <f t="shared" si="4"/>
        <v>7.7</v>
      </c>
      <c r="D65">
        <f t="shared" si="5"/>
        <v>1</v>
      </c>
      <c r="E65">
        <f t="shared" si="6"/>
        <v>7.7</v>
      </c>
      <c r="F65">
        <f t="shared" si="7"/>
        <v>0</v>
      </c>
    </row>
    <row r="66" spans="1:6" ht="12.75">
      <c r="A66" s="1">
        <v>38531</v>
      </c>
      <c r="B66">
        <f>Data!H66</f>
        <v>7.7</v>
      </c>
      <c r="C66">
        <f t="shared" si="4"/>
        <v>7.7</v>
      </c>
      <c r="D66">
        <f t="shared" si="5"/>
        <v>0</v>
      </c>
      <c r="E66">
        <f t="shared" si="6"/>
        <v>7.7</v>
      </c>
      <c r="F66">
        <f t="shared" si="7"/>
        <v>0</v>
      </c>
    </row>
    <row r="67" spans="1:6" ht="12.75">
      <c r="A67" s="1">
        <v>38532</v>
      </c>
      <c r="B67">
        <f>Data!H67</f>
        <v>7.6</v>
      </c>
      <c r="C67">
        <f t="shared" si="4"/>
        <v>7.6</v>
      </c>
      <c r="D67">
        <f t="shared" si="5"/>
        <v>0</v>
      </c>
      <c r="E67">
        <f t="shared" si="6"/>
        <v>7.6</v>
      </c>
      <c r="F67">
        <f t="shared" si="7"/>
        <v>0</v>
      </c>
    </row>
    <row r="68" spans="1:6" ht="12.75">
      <c r="A68" s="1">
        <v>38533</v>
      </c>
      <c r="B68">
        <f>Data!H68</f>
        <v>7.6</v>
      </c>
      <c r="C68">
        <f t="shared" si="4"/>
        <v>7.6</v>
      </c>
      <c r="D68">
        <f t="shared" si="5"/>
        <v>0</v>
      </c>
      <c r="E68">
        <f t="shared" si="6"/>
        <v>7.6</v>
      </c>
      <c r="F68">
        <f t="shared" si="7"/>
        <v>0</v>
      </c>
    </row>
    <row r="69" spans="1:6" ht="12.75">
      <c r="A69" s="1">
        <v>38534</v>
      </c>
      <c r="B69">
        <f>Data!H69</f>
        <v>7.7</v>
      </c>
      <c r="C69">
        <f t="shared" si="4"/>
        <v>7.675</v>
      </c>
      <c r="D69">
        <f t="shared" si="5"/>
        <v>0</v>
      </c>
      <c r="E69">
        <f t="shared" si="6"/>
        <v>7.7</v>
      </c>
      <c r="F69">
        <f t="shared" si="7"/>
        <v>0</v>
      </c>
    </row>
    <row r="70" spans="1:6" ht="12.75">
      <c r="A70" s="1">
        <v>38535</v>
      </c>
      <c r="B70">
        <f>Data!H70</f>
        <v>7.7</v>
      </c>
      <c r="C70">
        <f t="shared" si="4"/>
        <v>7.7</v>
      </c>
      <c r="D70">
        <f t="shared" si="5"/>
        <v>1</v>
      </c>
      <c r="E70">
        <f t="shared" si="6"/>
        <v>7.7</v>
      </c>
      <c r="F70">
        <f t="shared" si="7"/>
        <v>0</v>
      </c>
    </row>
    <row r="71" spans="1:6" ht="12.75">
      <c r="A71" s="1">
        <v>38536</v>
      </c>
      <c r="B71">
        <f>Data!H71</f>
        <v>7.8</v>
      </c>
      <c r="C71">
        <f t="shared" si="4"/>
        <v>7.775</v>
      </c>
      <c r="D71">
        <f t="shared" si="5"/>
        <v>0</v>
      </c>
      <c r="E71">
        <f t="shared" si="6"/>
        <v>7.8</v>
      </c>
      <c r="F71">
        <f t="shared" si="7"/>
        <v>0</v>
      </c>
    </row>
    <row r="72" spans="1:6" ht="12.75">
      <c r="A72" s="1">
        <v>38537</v>
      </c>
      <c r="B72">
        <f>Data!H72</f>
        <v>7.7</v>
      </c>
      <c r="C72">
        <f t="shared" si="4"/>
        <v>7.7</v>
      </c>
      <c r="D72">
        <f t="shared" si="5"/>
        <v>1</v>
      </c>
      <c r="E72">
        <f t="shared" si="6"/>
        <v>7.7</v>
      </c>
      <c r="F72">
        <f t="shared" si="7"/>
        <v>0</v>
      </c>
    </row>
    <row r="73" spans="1:6" ht="12.75">
      <c r="A73" s="1">
        <v>38538</v>
      </c>
      <c r="B73">
        <f>Data!H73</f>
        <v>7.9</v>
      </c>
      <c r="C73">
        <f t="shared" si="4"/>
        <v>7.775</v>
      </c>
      <c r="D73">
        <f t="shared" si="5"/>
        <v>0</v>
      </c>
      <c r="E73">
        <f t="shared" si="6"/>
        <v>7.8096543086300025</v>
      </c>
      <c r="F73">
        <f t="shared" si="7"/>
        <v>0</v>
      </c>
    </row>
    <row r="75" spans="2:6" ht="12.75">
      <c r="B75">
        <f>AVERAGE(B8:B73)</f>
        <v>7.822727272727274</v>
      </c>
      <c r="C75" s="14">
        <f>AVERAGE(C8:C73)/B75</f>
        <v>0.996223126089483</v>
      </c>
      <c r="D75">
        <f>SUM(D6:D73)</f>
        <v>13</v>
      </c>
      <c r="E75" s="14">
        <f>(AVERAGE(E8:E73)-AVERAGE(C8:C73))/B75</f>
        <v>0.001639634100910283</v>
      </c>
      <c r="F75">
        <f>SUM(F6:F73)</f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87</v>
      </c>
      <c r="F1" s="2" t="s">
        <v>80</v>
      </c>
      <c r="G1" t="s">
        <v>81</v>
      </c>
      <c r="H1" s="25" t="str">
        <f>GW_temp!G1</f>
        <v>Nt</v>
      </c>
      <c r="K1" t="s">
        <v>1</v>
      </c>
      <c r="M1">
        <f>+AVERAGE(B6:B74)</f>
        <v>3.340458105381617</v>
      </c>
    </row>
    <row r="2" spans="3:13" ht="12.75">
      <c r="C2" t="s">
        <v>148</v>
      </c>
      <c r="E2" s="3"/>
      <c r="F2" s="14">
        <f>+C3</f>
        <v>0.011</v>
      </c>
      <c r="G2">
        <f>D3</f>
        <v>13</v>
      </c>
      <c r="H2" s="25">
        <f>GW_temp!G2</f>
        <v>9</v>
      </c>
      <c r="L2" s="5" t="s">
        <v>3</v>
      </c>
      <c r="M2" s="27">
        <f>+J19/I19</f>
        <v>0.010050427549328639</v>
      </c>
    </row>
    <row r="3" spans="3:13" ht="12.75">
      <c r="C3" s="6">
        <v>0.011</v>
      </c>
      <c r="D3" s="6">
        <f>+D75</f>
        <v>13</v>
      </c>
      <c r="E3" s="7">
        <v>3.4</v>
      </c>
      <c r="F3" s="14"/>
      <c r="G3" s="25">
        <v>7.8</v>
      </c>
      <c r="H3" s="25"/>
      <c r="J3" t="s">
        <v>4</v>
      </c>
      <c r="L3" s="8" t="s">
        <v>5</v>
      </c>
      <c r="M3" s="28">
        <f>+L19/I19</f>
        <v>0.005929145296045953</v>
      </c>
    </row>
    <row r="4" spans="5:13" ht="12.75">
      <c r="E4" s="8">
        <f>+C3*2^(E3+0.618)</f>
        <v>0.17820964609368672</v>
      </c>
      <c r="F4" s="2">
        <f>F75</f>
        <v>6</v>
      </c>
      <c r="G4" s="25">
        <v>3.7623846047465155</v>
      </c>
      <c r="H4" s="25">
        <v>1</v>
      </c>
      <c r="J4" s="5">
        <f>+C3</f>
        <v>0.011</v>
      </c>
      <c r="K4" s="8">
        <f>+E4</f>
        <v>0.17820964609368672</v>
      </c>
      <c r="L4" s="9" t="s">
        <v>6</v>
      </c>
      <c r="M4" s="29">
        <f>+M19/I19</f>
        <v>0.9840204271546253</v>
      </c>
    </row>
    <row r="5" spans="2:7" ht="12.75">
      <c r="B5" t="s">
        <v>146</v>
      </c>
      <c r="C5" t="s">
        <v>147</v>
      </c>
      <c r="D5" t="s">
        <v>7</v>
      </c>
      <c r="E5" t="s">
        <v>145</v>
      </c>
      <c r="F5" s="10" t="s">
        <v>7</v>
      </c>
      <c r="G5" s="11"/>
    </row>
    <row r="6" spans="1:13" ht="12.75">
      <c r="A6" s="1">
        <v>38471</v>
      </c>
      <c r="B6" s="4">
        <f>Data!J6*Data!F6</f>
        <v>5.676314219999999</v>
      </c>
      <c r="C6" s="30">
        <f>B6</f>
        <v>5.676314219999999</v>
      </c>
      <c r="D6" s="15">
        <v>0</v>
      </c>
      <c r="E6" s="30">
        <f>B6</f>
        <v>5.676314219999999</v>
      </c>
      <c r="F6">
        <v>0</v>
      </c>
      <c r="I6" t="s">
        <v>25</v>
      </c>
      <c r="J6" t="s">
        <v>26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 s="4">
        <f>Data!J7*Data!F7</f>
        <v>2.38590712112</v>
      </c>
      <c r="C7" s="4">
        <f>+IF(B7-C6&gt;$C$3,C6+$C$3,B7)</f>
        <v>2.38590712112</v>
      </c>
      <c r="D7" s="15">
        <f>+IF(AND(B7=C7,B6&gt;C6,B6&gt;=C7),1,0)</f>
        <v>0</v>
      </c>
      <c r="E7" s="4">
        <f aca="true" t="shared" si="0" ref="E7:E70">+IF(B7-E6&gt;$E$4,E6+$E$4,B7)</f>
        <v>2.38590712112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 s="4">
        <f>Data!J8*Data!F8</f>
        <v>1.10597481592</v>
      </c>
      <c r="C8">
        <f>+IF(B8-C7&gt;$C$3,C7+$C$3,B8)</f>
        <v>1.10597481592</v>
      </c>
      <c r="D8">
        <f>+IF(AND(B8=C8,B7&gt;C7,B7&gt;=C8),1,0)</f>
        <v>0</v>
      </c>
      <c r="E8">
        <f t="shared" si="0"/>
        <v>1.10597481592</v>
      </c>
      <c r="F8">
        <f aca="true" t="shared" si="1" ref="F8:F71">+IF(AND(B8=E8,B7&gt;E7,B7&gt;=E8),1,0)</f>
        <v>0</v>
      </c>
      <c r="H8" s="13">
        <v>38384</v>
      </c>
    </row>
    <row r="9" spans="1:13" ht="12.75">
      <c r="A9" s="1">
        <v>38474</v>
      </c>
      <c r="B9" s="4">
        <f>Data!J9*Data!F9</f>
        <v>0.8112646275300001</v>
      </c>
      <c r="C9">
        <f>+IF(B9-C8&gt;$C$3,C8+$C$3,B9)</f>
        <v>0.8112646275300001</v>
      </c>
      <c r="D9">
        <f>+IF(AND(B9=C9,B8&gt;C8,B8&gt;=C9),1,0)</f>
        <v>0</v>
      </c>
      <c r="E9">
        <f t="shared" si="0"/>
        <v>0.8112646275300001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 s="4">
        <f>Data!J10*Data!F10</f>
        <v>1.32533031652</v>
      </c>
      <c r="C10">
        <f aca="true" t="shared" si="2" ref="C10:C73">+IF(B10-C9&gt;$C$3,C9+$C$3,B10)</f>
        <v>0.8222646275300001</v>
      </c>
      <c r="D10">
        <f aca="true" t="shared" si="3" ref="D10:D73">+IF(AND(B10=C10,B9&gt;C9,B9&gt;=C10),1,0)</f>
        <v>0</v>
      </c>
      <c r="E10">
        <f t="shared" si="0"/>
        <v>0.9894742736236868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 s="4">
        <f>Data!J11*Data!F11</f>
        <v>0.7897869177400001</v>
      </c>
      <c r="C11">
        <f t="shared" si="2"/>
        <v>0.7897869177400001</v>
      </c>
      <c r="D11">
        <f t="shared" si="3"/>
        <v>1</v>
      </c>
      <c r="E11">
        <f t="shared" si="0"/>
        <v>0.7897869177400001</v>
      </c>
      <c r="F11">
        <f t="shared" si="1"/>
        <v>1</v>
      </c>
      <c r="H11" s="13">
        <v>38473</v>
      </c>
      <c r="I11" s="4">
        <f>+MAX(B$8:B$38)-MIN(B$8:B$38)</f>
        <v>3.7788589893600006</v>
      </c>
      <c r="J11" s="4">
        <f>+MAX(C$8:C$38)-MIN(C$8:C$38)</f>
        <v>0.86532116368</v>
      </c>
      <c r="K11" s="4">
        <f>+MAX(E$8:E$38)-MIN(E$8:E$38)</f>
        <v>0.86532116368</v>
      </c>
      <c r="L11" s="14">
        <f>+K11-J11</f>
        <v>0</v>
      </c>
      <c r="M11" s="14">
        <f>+I11-K11</f>
        <v>2.9135378256800006</v>
      </c>
    </row>
    <row r="12" spans="1:13" ht="12.75">
      <c r="A12" s="1">
        <v>38477</v>
      </c>
      <c r="B12" s="4">
        <f>Data!J12*Data!F12</f>
        <v>0.5306968527</v>
      </c>
      <c r="C12">
        <f t="shared" si="2"/>
        <v>0.5306968527</v>
      </c>
      <c r="D12">
        <f t="shared" si="3"/>
        <v>0</v>
      </c>
      <c r="E12">
        <f t="shared" si="0"/>
        <v>0.5306968527</v>
      </c>
      <c r="F12">
        <f t="shared" si="1"/>
        <v>0</v>
      </c>
      <c r="H12" s="13">
        <v>38504</v>
      </c>
      <c r="I12" s="4">
        <f>+MAX(B$39:B$68)-MIN(B$39:B$68)</f>
        <v>96.85440364508</v>
      </c>
      <c r="J12" s="4">
        <f>+MAX(C$39:C$68)-MIN(C$39:C$68)</f>
        <v>0.14608615148</v>
      </c>
      <c r="K12" s="4">
        <f>+MAX(E$39:E$68)-MIN(E$39:E$68)</f>
        <v>0.7427553872547469</v>
      </c>
      <c r="L12" s="14">
        <f>+K12-J12</f>
        <v>0.5966692357747468</v>
      </c>
      <c r="M12" s="14">
        <f>+I12-K12</f>
        <v>96.11164825782525</v>
      </c>
    </row>
    <row r="13" spans="1:13" ht="12.75">
      <c r="A13" s="1">
        <v>38478</v>
      </c>
      <c r="B13" s="4">
        <f>Data!J13*Data!F13</f>
        <v>0.6296228981</v>
      </c>
      <c r="C13">
        <f t="shared" si="2"/>
        <v>0.5416968527</v>
      </c>
      <c r="D13">
        <f t="shared" si="3"/>
        <v>0</v>
      </c>
      <c r="E13">
        <f t="shared" si="0"/>
        <v>0.6296228981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 s="4">
        <f>Data!J14*Data!F14</f>
        <v>0.5752678623299999</v>
      </c>
      <c r="C14">
        <f t="shared" si="2"/>
        <v>0.5526968527</v>
      </c>
      <c r="D14">
        <f t="shared" si="3"/>
        <v>0</v>
      </c>
      <c r="E14">
        <f t="shared" si="0"/>
        <v>0.5752678623299999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 s="4">
        <f>Data!J15*Data!F15</f>
        <v>0.48424740410999995</v>
      </c>
      <c r="C15">
        <f t="shared" si="2"/>
        <v>0.48424740410999995</v>
      </c>
      <c r="D15">
        <f t="shared" si="3"/>
        <v>1</v>
      </c>
      <c r="E15">
        <f t="shared" si="0"/>
        <v>0.48424740410999995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 s="4">
        <f>Data!J16*Data!F16</f>
        <v>0.5008820078799999</v>
      </c>
      <c r="C16">
        <f t="shared" si="2"/>
        <v>0.49524740410999996</v>
      </c>
      <c r="D16">
        <f t="shared" si="3"/>
        <v>0</v>
      </c>
      <c r="E16">
        <f t="shared" si="0"/>
        <v>0.5008820078799999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 s="4">
        <f>Data!J17*Data!F17</f>
        <v>0.46939318926</v>
      </c>
      <c r="C17">
        <f t="shared" si="2"/>
        <v>0.46939318926</v>
      </c>
      <c r="D17">
        <f t="shared" si="3"/>
        <v>1</v>
      </c>
      <c r="E17">
        <f t="shared" si="0"/>
        <v>0.46939318926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 s="4">
        <f>Data!J18*Data!F18</f>
        <v>0.50801414787</v>
      </c>
      <c r="C18">
        <f t="shared" si="2"/>
        <v>0.48039318926</v>
      </c>
      <c r="D18">
        <f t="shared" si="3"/>
        <v>0</v>
      </c>
      <c r="E18">
        <f t="shared" si="0"/>
        <v>0.50801414787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 s="4">
        <f>Data!J19*Data!F19</f>
        <v>0.55356707341</v>
      </c>
      <c r="C19">
        <f t="shared" si="2"/>
        <v>0.49139318926000003</v>
      </c>
      <c r="D19">
        <f t="shared" si="3"/>
        <v>0</v>
      </c>
      <c r="E19">
        <f t="shared" si="0"/>
        <v>0.55356707341</v>
      </c>
      <c r="F19">
        <f t="shared" si="1"/>
        <v>0</v>
      </c>
      <c r="H19" t="s">
        <v>9</v>
      </c>
      <c r="I19" s="14">
        <f>+AVERAGE(I7:I18)</f>
        <v>50.31663131722</v>
      </c>
      <c r="J19" s="14">
        <f>+AVERAGE(J7:J18)</f>
        <v>0.50570365758</v>
      </c>
      <c r="K19" s="14">
        <f>+AVERAGE(K7:K18)</f>
        <v>0.8040382754673734</v>
      </c>
      <c r="L19" s="14">
        <f>+AVERAGE(L7:L18)</f>
        <v>0.2983346178873734</v>
      </c>
      <c r="M19" s="14">
        <f>+AVERAGE(M7:M18)</f>
        <v>49.51259304175262</v>
      </c>
    </row>
    <row r="20" spans="1:6" ht="12.75">
      <c r="A20" s="1">
        <v>38485</v>
      </c>
      <c r="B20" s="4">
        <f>Data!J20*Data!F20</f>
        <v>0.407023782</v>
      </c>
      <c r="C20">
        <f t="shared" si="2"/>
        <v>0.407023782</v>
      </c>
      <c r="D20">
        <f t="shared" si="3"/>
        <v>1</v>
      </c>
      <c r="E20">
        <f t="shared" si="0"/>
        <v>0.407023782</v>
      </c>
      <c r="F20">
        <f t="shared" si="1"/>
        <v>0</v>
      </c>
    </row>
    <row r="21" spans="1:8" ht="12.75">
      <c r="A21" s="1">
        <v>38486</v>
      </c>
      <c r="B21" s="4">
        <f>Data!J21*Data!F21</f>
        <v>4.0195126416</v>
      </c>
      <c r="C21">
        <f t="shared" si="2"/>
        <v>0.418023782</v>
      </c>
      <c r="D21">
        <f t="shared" si="3"/>
        <v>0</v>
      </c>
      <c r="E21">
        <f t="shared" si="0"/>
        <v>0.5852334280936867</v>
      </c>
      <c r="F21">
        <f t="shared" si="1"/>
        <v>0</v>
      </c>
      <c r="H21" s="15"/>
    </row>
    <row r="22" spans="1:6" ht="12.75">
      <c r="A22" s="1">
        <v>38487</v>
      </c>
      <c r="B22" s="4">
        <f>Data!J22*Data!F22</f>
        <v>0.8522909354299999</v>
      </c>
      <c r="C22">
        <f t="shared" si="2"/>
        <v>0.429023782</v>
      </c>
      <c r="D22">
        <f t="shared" si="3"/>
        <v>0</v>
      </c>
      <c r="E22">
        <f t="shared" si="0"/>
        <v>0.7634430741873734</v>
      </c>
      <c r="F22">
        <f t="shared" si="1"/>
        <v>0</v>
      </c>
    </row>
    <row r="23" spans="1:6" ht="12.75">
      <c r="A23" s="1">
        <v>38488</v>
      </c>
      <c r="B23" s="4">
        <f>Data!J23*Data!F23</f>
        <v>0.6524005936499999</v>
      </c>
      <c r="C23">
        <f t="shared" si="2"/>
        <v>0.44002378200000003</v>
      </c>
      <c r="D23">
        <f t="shared" si="3"/>
        <v>0</v>
      </c>
      <c r="E23">
        <f t="shared" si="0"/>
        <v>0.6524005936499999</v>
      </c>
      <c r="F23">
        <f t="shared" si="1"/>
        <v>1</v>
      </c>
    </row>
    <row r="24" spans="1:6" ht="12.75">
      <c r="A24" s="1">
        <v>38489</v>
      </c>
      <c r="B24" s="4">
        <f>Data!J24*Data!F24</f>
        <v>0.32840716649999996</v>
      </c>
      <c r="C24">
        <f t="shared" si="2"/>
        <v>0.32840716649999996</v>
      </c>
      <c r="D24">
        <f t="shared" si="3"/>
        <v>1</v>
      </c>
      <c r="E24">
        <f t="shared" si="0"/>
        <v>0.32840716649999996</v>
      </c>
      <c r="F24">
        <f t="shared" si="1"/>
        <v>0</v>
      </c>
    </row>
    <row r="25" spans="1:6" ht="12.75">
      <c r="A25" s="1">
        <v>38490</v>
      </c>
      <c r="B25" s="4">
        <f>Data!J25*Data!F25</f>
        <v>0.26631282645</v>
      </c>
      <c r="C25">
        <f t="shared" si="2"/>
        <v>0.26631282645</v>
      </c>
      <c r="D25">
        <f t="shared" si="3"/>
        <v>0</v>
      </c>
      <c r="E25">
        <f t="shared" si="0"/>
        <v>0.26631282645</v>
      </c>
      <c r="F25">
        <f t="shared" si="1"/>
        <v>0</v>
      </c>
    </row>
    <row r="26" spans="1:6" ht="12.75">
      <c r="A26" s="1">
        <v>38491</v>
      </c>
      <c r="B26" s="4">
        <f>Data!J26*Data!F26</f>
        <v>0.24065365224</v>
      </c>
      <c r="C26">
        <f t="shared" si="2"/>
        <v>0.24065365224</v>
      </c>
      <c r="D26">
        <f t="shared" si="3"/>
        <v>0</v>
      </c>
      <c r="E26">
        <f t="shared" si="0"/>
        <v>0.24065365224</v>
      </c>
      <c r="F26">
        <f t="shared" si="1"/>
        <v>0</v>
      </c>
    </row>
    <row r="27" spans="1:6" ht="12.75">
      <c r="A27" s="1">
        <v>38492</v>
      </c>
      <c r="B27" s="4">
        <f>Data!J27*Data!F27</f>
        <v>0.28733783067999996</v>
      </c>
      <c r="C27">
        <f t="shared" si="2"/>
        <v>0.25165365223999997</v>
      </c>
      <c r="D27">
        <f t="shared" si="3"/>
        <v>0</v>
      </c>
      <c r="E27">
        <f t="shared" si="0"/>
        <v>0.28733783067999996</v>
      </c>
      <c r="F27">
        <f t="shared" si="1"/>
        <v>0</v>
      </c>
    </row>
    <row r="28" spans="1:6" ht="12.75">
      <c r="A28" s="1">
        <v>38493</v>
      </c>
      <c r="B28" s="4">
        <f>Data!J28*Data!F28</f>
        <v>0.24875477748000002</v>
      </c>
      <c r="C28">
        <f t="shared" si="2"/>
        <v>0.24875477748000002</v>
      </c>
      <c r="D28">
        <f t="shared" si="3"/>
        <v>1</v>
      </c>
      <c r="E28">
        <f t="shared" si="0"/>
        <v>0.24875477748000002</v>
      </c>
      <c r="F28">
        <f t="shared" si="1"/>
        <v>0</v>
      </c>
    </row>
    <row r="29" spans="1:6" ht="12.75">
      <c r="A29" s="1">
        <v>38494</v>
      </c>
      <c r="B29" s="4">
        <f>Data!J29*Data!F29</f>
        <v>0.2766499472</v>
      </c>
      <c r="C29">
        <f t="shared" si="2"/>
        <v>0.25975477748000003</v>
      </c>
      <c r="D29">
        <f t="shared" si="3"/>
        <v>0</v>
      </c>
      <c r="E29">
        <f t="shared" si="0"/>
        <v>0.2766499472</v>
      </c>
      <c r="F29">
        <f t="shared" si="1"/>
        <v>0</v>
      </c>
    </row>
    <row r="30" spans="1:6" ht="12.75">
      <c r="A30" s="1">
        <v>38495</v>
      </c>
      <c r="B30" s="4">
        <f>Data!J30*Data!F30</f>
        <v>0.31436641927</v>
      </c>
      <c r="C30">
        <f t="shared" si="2"/>
        <v>0.27075477748000004</v>
      </c>
      <c r="D30">
        <f t="shared" si="3"/>
        <v>0</v>
      </c>
      <c r="E30">
        <f t="shared" si="0"/>
        <v>0.31436641927</v>
      </c>
      <c r="F30">
        <f t="shared" si="1"/>
        <v>0</v>
      </c>
    </row>
    <row r="31" spans="1:6" ht="12.75">
      <c r="A31" s="1">
        <v>38496</v>
      </c>
      <c r="B31" s="4">
        <f>Data!J31*Data!F31</f>
        <v>0.3917659761</v>
      </c>
      <c r="C31">
        <f t="shared" si="2"/>
        <v>0.28175477748000005</v>
      </c>
      <c r="D31">
        <f t="shared" si="3"/>
        <v>0</v>
      </c>
      <c r="E31">
        <f t="shared" si="0"/>
        <v>0.3917659761</v>
      </c>
      <c r="F31">
        <f t="shared" si="1"/>
        <v>0</v>
      </c>
    </row>
    <row r="32" spans="1:6" ht="12.75">
      <c r="A32" s="1">
        <v>38497</v>
      </c>
      <c r="B32" s="4">
        <f>Data!J32*Data!F32</f>
        <v>0.35635191767</v>
      </c>
      <c r="C32">
        <f t="shared" si="2"/>
        <v>0.29275477748000006</v>
      </c>
      <c r="D32">
        <f t="shared" si="3"/>
        <v>0</v>
      </c>
      <c r="E32">
        <f t="shared" si="0"/>
        <v>0.35635191767</v>
      </c>
      <c r="F32">
        <f t="shared" si="1"/>
        <v>0</v>
      </c>
    </row>
    <row r="33" spans="1:6" ht="12.75">
      <c r="A33" s="1">
        <v>38498</v>
      </c>
      <c r="B33" s="4">
        <f>Data!J33*Data!F33</f>
        <v>0.30124595102</v>
      </c>
      <c r="C33">
        <f t="shared" si="2"/>
        <v>0.30124595102</v>
      </c>
      <c r="D33">
        <f t="shared" si="3"/>
        <v>1</v>
      </c>
      <c r="E33">
        <f t="shared" si="0"/>
        <v>0.30124595102</v>
      </c>
      <c r="F33">
        <f t="shared" si="1"/>
        <v>0</v>
      </c>
    </row>
    <row r="34" spans="1:6" ht="12.75">
      <c r="A34" s="1">
        <v>38499</v>
      </c>
      <c r="B34" s="4">
        <f>Data!J34*Data!F34</f>
        <v>0.3701127672</v>
      </c>
      <c r="C34">
        <f t="shared" si="2"/>
        <v>0.31224595102</v>
      </c>
      <c r="D34">
        <f t="shared" si="3"/>
        <v>0</v>
      </c>
      <c r="E34">
        <f t="shared" si="0"/>
        <v>0.3701127672</v>
      </c>
      <c r="F34">
        <f t="shared" si="1"/>
        <v>0</v>
      </c>
    </row>
    <row r="35" spans="1:6" ht="12.75">
      <c r="A35" s="1">
        <v>38500</v>
      </c>
      <c r="B35" s="4">
        <f>Data!J35*Data!F35</f>
        <v>0.25608812680000004</v>
      </c>
      <c r="C35">
        <f t="shared" si="2"/>
        <v>0.25608812680000004</v>
      </c>
      <c r="D35">
        <f t="shared" si="3"/>
        <v>1</v>
      </c>
      <c r="E35">
        <f t="shared" si="0"/>
        <v>0.25608812680000004</v>
      </c>
      <c r="F35">
        <f t="shared" si="1"/>
        <v>0</v>
      </c>
    </row>
    <row r="36" spans="1:6" ht="12.75">
      <c r="A36" s="1">
        <v>38501</v>
      </c>
      <c r="B36" s="4">
        <f>Data!J36*Data!F36</f>
        <v>0.2556208127</v>
      </c>
      <c r="C36">
        <f t="shared" si="2"/>
        <v>0.2556208127</v>
      </c>
      <c r="D36">
        <f t="shared" si="3"/>
        <v>0</v>
      </c>
      <c r="E36">
        <f t="shared" si="0"/>
        <v>0.2556208127</v>
      </c>
      <c r="F36">
        <f t="shared" si="1"/>
        <v>0</v>
      </c>
    </row>
    <row r="37" spans="1:6" ht="12.75">
      <c r="A37" s="1">
        <v>38502</v>
      </c>
      <c r="B37" s="4">
        <f>Data!J37*Data!F37</f>
        <v>1.0350254598</v>
      </c>
      <c r="C37">
        <f t="shared" si="2"/>
        <v>0.2666208127</v>
      </c>
      <c r="D37">
        <f t="shared" si="3"/>
        <v>0</v>
      </c>
      <c r="E37">
        <f t="shared" si="0"/>
        <v>0.4338304587936867</v>
      </c>
      <c r="F37">
        <f t="shared" si="1"/>
        <v>0</v>
      </c>
    </row>
    <row r="38" spans="1:6" ht="12.75">
      <c r="A38" s="1">
        <v>38503</v>
      </c>
      <c r="B38" s="4">
        <f>Data!J38*Data!F38</f>
        <v>0.50809486464</v>
      </c>
      <c r="C38">
        <f t="shared" si="2"/>
        <v>0.2776208127</v>
      </c>
      <c r="D38">
        <f t="shared" si="3"/>
        <v>0</v>
      </c>
      <c r="E38">
        <f t="shared" si="0"/>
        <v>0.50809486464</v>
      </c>
      <c r="F38">
        <f t="shared" si="1"/>
        <v>1</v>
      </c>
    </row>
    <row r="39" spans="1:6" ht="12.75">
      <c r="A39" s="1">
        <v>38504</v>
      </c>
      <c r="B39" s="4">
        <f>Data!J39*Data!F39</f>
        <v>0.32339078041</v>
      </c>
      <c r="C39">
        <f t="shared" si="2"/>
        <v>0.2886208127</v>
      </c>
      <c r="D39">
        <f t="shared" si="3"/>
        <v>0</v>
      </c>
      <c r="E39">
        <f t="shared" si="0"/>
        <v>0.32339078041</v>
      </c>
      <c r="F39">
        <f t="shared" si="1"/>
        <v>0</v>
      </c>
    </row>
    <row r="40" spans="1:6" ht="12.75">
      <c r="A40" s="1">
        <v>38505</v>
      </c>
      <c r="B40" s="4">
        <f>Data!J40*Data!F40</f>
        <v>0.27186647553</v>
      </c>
      <c r="C40">
        <f t="shared" si="2"/>
        <v>0.27186647553</v>
      </c>
      <c r="D40">
        <f t="shared" si="3"/>
        <v>1</v>
      </c>
      <c r="E40">
        <f t="shared" si="0"/>
        <v>0.27186647553</v>
      </c>
      <c r="F40">
        <f t="shared" si="1"/>
        <v>0</v>
      </c>
    </row>
    <row r="41" spans="1:10" ht="12.75">
      <c r="A41" s="1">
        <v>38506</v>
      </c>
      <c r="B41" s="4">
        <f>Data!J41*Data!F41</f>
        <v>0.28584607779</v>
      </c>
      <c r="C41">
        <f t="shared" si="2"/>
        <v>0.28286647553</v>
      </c>
      <c r="D41">
        <f t="shared" si="3"/>
        <v>0</v>
      </c>
      <c r="E41">
        <f t="shared" si="0"/>
        <v>0.28584607779</v>
      </c>
      <c r="F41">
        <f t="shared" si="1"/>
        <v>0</v>
      </c>
      <c r="J41" s="15"/>
    </row>
    <row r="42" spans="1:6" ht="12.75">
      <c r="A42" s="1">
        <v>38507</v>
      </c>
      <c r="B42" s="4">
        <f>Data!J42*Data!F42</f>
        <v>0.41056929631000005</v>
      </c>
      <c r="C42">
        <f t="shared" si="2"/>
        <v>0.29386647553</v>
      </c>
      <c r="D42">
        <f t="shared" si="3"/>
        <v>0</v>
      </c>
      <c r="E42">
        <f t="shared" si="0"/>
        <v>0.41056929631000005</v>
      </c>
      <c r="F42">
        <f t="shared" si="1"/>
        <v>0</v>
      </c>
    </row>
    <row r="43" spans="1:6" ht="12.75">
      <c r="A43" s="1">
        <v>38508</v>
      </c>
      <c r="B43" s="4">
        <f>Data!J43*Data!F43</f>
        <v>0.34029294974999996</v>
      </c>
      <c r="C43">
        <f t="shared" si="2"/>
        <v>0.30486647553</v>
      </c>
      <c r="D43">
        <f t="shared" si="3"/>
        <v>0</v>
      </c>
      <c r="E43">
        <f t="shared" si="0"/>
        <v>0.34029294974999996</v>
      </c>
      <c r="F43">
        <f t="shared" si="1"/>
        <v>0</v>
      </c>
    </row>
    <row r="44" spans="1:6" ht="12.75">
      <c r="A44" s="1">
        <v>38509</v>
      </c>
      <c r="B44" s="4">
        <f>Data!J44*Data!F44</f>
        <v>0.29945779578000004</v>
      </c>
      <c r="C44">
        <f t="shared" si="2"/>
        <v>0.29945779578000004</v>
      </c>
      <c r="D44">
        <f t="shared" si="3"/>
        <v>1</v>
      </c>
      <c r="E44">
        <f t="shared" si="0"/>
        <v>0.29945779578000004</v>
      </c>
      <c r="F44">
        <f t="shared" si="1"/>
        <v>0</v>
      </c>
    </row>
    <row r="45" spans="1:6" ht="12.75">
      <c r="A45" s="1">
        <v>38510</v>
      </c>
      <c r="B45" s="4">
        <f>Data!J45*Data!F45</f>
        <v>0.31607752608</v>
      </c>
      <c r="C45">
        <f t="shared" si="2"/>
        <v>0.31045779578000005</v>
      </c>
      <c r="D45">
        <f t="shared" si="3"/>
        <v>0</v>
      </c>
      <c r="E45">
        <f t="shared" si="0"/>
        <v>0.31607752608</v>
      </c>
      <c r="F45">
        <f t="shared" si="1"/>
        <v>0</v>
      </c>
    </row>
    <row r="46" spans="1:6" ht="12.75">
      <c r="A46" s="1">
        <v>38511</v>
      </c>
      <c r="B46" s="4">
        <f>Data!J46*Data!F46</f>
        <v>0.23120485704</v>
      </c>
      <c r="C46">
        <f t="shared" si="2"/>
        <v>0.23120485704</v>
      </c>
      <c r="D46">
        <f t="shared" si="3"/>
        <v>1</v>
      </c>
      <c r="E46">
        <f t="shared" si="0"/>
        <v>0.23120485704</v>
      </c>
      <c r="F46">
        <f t="shared" si="1"/>
        <v>0</v>
      </c>
    </row>
    <row r="47" spans="1:6" ht="12.75">
      <c r="A47" s="1">
        <v>38512</v>
      </c>
      <c r="B47" s="4">
        <f>Data!J47*Data!F47</f>
        <v>0.33624622278</v>
      </c>
      <c r="C47">
        <f t="shared" si="2"/>
        <v>0.24220485704</v>
      </c>
      <c r="D47">
        <f t="shared" si="3"/>
        <v>0</v>
      </c>
      <c r="E47">
        <f t="shared" si="0"/>
        <v>0.33624622278</v>
      </c>
      <c r="F47">
        <f t="shared" si="1"/>
        <v>0</v>
      </c>
    </row>
    <row r="48" spans="1:6" ht="12.75">
      <c r="A48" s="1">
        <v>38513</v>
      </c>
      <c r="B48" s="4">
        <f>Data!J48*Data!F48</f>
        <v>0.9585585988</v>
      </c>
      <c r="C48">
        <f t="shared" si="2"/>
        <v>0.25320485704</v>
      </c>
      <c r="D48">
        <f t="shared" si="3"/>
        <v>0</v>
      </c>
      <c r="E48">
        <f t="shared" si="0"/>
        <v>0.5144558688736867</v>
      </c>
      <c r="F48">
        <f t="shared" si="1"/>
        <v>0</v>
      </c>
    </row>
    <row r="49" spans="1:6" ht="12.75">
      <c r="A49" s="1">
        <v>38514</v>
      </c>
      <c r="B49" s="4">
        <f>Data!J49*Data!F49</f>
        <v>0.22372565632</v>
      </c>
      <c r="C49">
        <f t="shared" si="2"/>
        <v>0.22372565632</v>
      </c>
      <c r="D49">
        <f t="shared" si="3"/>
        <v>1</v>
      </c>
      <c r="E49">
        <f t="shared" si="0"/>
        <v>0.22372565632</v>
      </c>
      <c r="F49">
        <f t="shared" si="1"/>
        <v>1</v>
      </c>
    </row>
    <row r="50" spans="1:6" ht="12.75">
      <c r="A50" s="1">
        <v>38515</v>
      </c>
      <c r="B50" s="4">
        <f>Data!J50*Data!F50</f>
        <v>0.22405083895999997</v>
      </c>
      <c r="C50">
        <f t="shared" si="2"/>
        <v>0.22405083895999997</v>
      </c>
      <c r="D50">
        <f t="shared" si="3"/>
        <v>0</v>
      </c>
      <c r="E50">
        <f t="shared" si="0"/>
        <v>0.22405083895999997</v>
      </c>
      <c r="F50">
        <f t="shared" si="1"/>
        <v>0</v>
      </c>
    </row>
    <row r="51" spans="1:6" ht="12.75">
      <c r="A51" s="1">
        <v>38516</v>
      </c>
      <c r="B51" s="4">
        <f>Data!J51*Data!F51</f>
        <v>0.2536424592</v>
      </c>
      <c r="C51">
        <f t="shared" si="2"/>
        <v>0.23505083895999998</v>
      </c>
      <c r="D51">
        <f t="shared" si="3"/>
        <v>0</v>
      </c>
      <c r="E51">
        <f t="shared" si="0"/>
        <v>0.2536424592</v>
      </c>
      <c r="F51">
        <f t="shared" si="1"/>
        <v>0</v>
      </c>
    </row>
    <row r="52" spans="1:6" ht="12.75">
      <c r="A52" s="1">
        <v>38517</v>
      </c>
      <c r="B52" s="4">
        <f>Data!J52*Data!F52</f>
        <v>73.36307731680002</v>
      </c>
      <c r="C52">
        <f t="shared" si="2"/>
        <v>0.24605083896</v>
      </c>
      <c r="D52">
        <f t="shared" si="3"/>
        <v>0</v>
      </c>
      <c r="E52">
        <f t="shared" si="0"/>
        <v>0.4318521052936867</v>
      </c>
      <c r="F52">
        <f t="shared" si="1"/>
        <v>0</v>
      </c>
    </row>
    <row r="53" spans="1:6" ht="12.75">
      <c r="A53" s="1">
        <v>38518</v>
      </c>
      <c r="B53" s="4">
        <f>Data!J53*Data!F53</f>
        <v>97.0781293014</v>
      </c>
      <c r="C53">
        <f t="shared" si="2"/>
        <v>0.25705083895999997</v>
      </c>
      <c r="D53">
        <f t="shared" si="3"/>
        <v>0</v>
      </c>
      <c r="E53">
        <f t="shared" si="0"/>
        <v>0.6100617513873734</v>
      </c>
      <c r="F53">
        <f t="shared" si="1"/>
        <v>0</v>
      </c>
    </row>
    <row r="54" spans="1:6" ht="12.75">
      <c r="A54" s="1">
        <v>38519</v>
      </c>
      <c r="B54" s="4">
        <f>Data!J54*Data!F54</f>
        <v>12.196273258400002</v>
      </c>
      <c r="C54">
        <f t="shared" si="2"/>
        <v>0.26805083896</v>
      </c>
      <c r="D54">
        <f t="shared" si="3"/>
        <v>0</v>
      </c>
      <c r="E54">
        <f t="shared" si="0"/>
        <v>0.7882713974810601</v>
      </c>
      <c r="F54">
        <f t="shared" si="1"/>
        <v>0</v>
      </c>
    </row>
    <row r="55" spans="1:6" ht="12.75">
      <c r="A55" s="1">
        <v>38520</v>
      </c>
      <c r="B55" s="4">
        <f>Data!J55*Data!F55</f>
        <v>2.6211655461</v>
      </c>
      <c r="C55">
        <f t="shared" si="2"/>
        <v>0.27905083896</v>
      </c>
      <c r="D55">
        <f t="shared" si="3"/>
        <v>0</v>
      </c>
      <c r="E55">
        <f t="shared" si="0"/>
        <v>0.9664810435747468</v>
      </c>
      <c r="F55">
        <f t="shared" si="1"/>
        <v>0</v>
      </c>
    </row>
    <row r="56" spans="1:6" ht="12.75">
      <c r="A56" s="1">
        <v>38521</v>
      </c>
      <c r="B56" s="4">
        <f>Data!J56*Data!F56</f>
        <v>0.9351545821</v>
      </c>
      <c r="C56">
        <f t="shared" si="2"/>
        <v>0.29005083896</v>
      </c>
      <c r="D56">
        <f t="shared" si="3"/>
        <v>0</v>
      </c>
      <c r="E56">
        <f t="shared" si="0"/>
        <v>0.9351545821</v>
      </c>
      <c r="F56">
        <f t="shared" si="1"/>
        <v>1</v>
      </c>
    </row>
    <row r="57" spans="1:6" ht="12.75">
      <c r="A57" s="1">
        <v>38522</v>
      </c>
      <c r="B57" s="4">
        <f>Data!J57*Data!F57</f>
        <v>0.46398940763999996</v>
      </c>
      <c r="C57">
        <f t="shared" si="2"/>
        <v>0.30105083896</v>
      </c>
      <c r="D57">
        <f t="shared" si="3"/>
        <v>0</v>
      </c>
      <c r="E57">
        <f t="shared" si="0"/>
        <v>0.46398940763999996</v>
      </c>
      <c r="F57">
        <f t="shared" si="1"/>
        <v>0</v>
      </c>
    </row>
    <row r="58" spans="1:6" ht="12.75">
      <c r="A58" s="1">
        <v>38523</v>
      </c>
      <c r="B58" s="4">
        <f>Data!J58*Data!F58</f>
        <v>0.6087897268</v>
      </c>
      <c r="C58">
        <f t="shared" si="2"/>
        <v>0.31205083896</v>
      </c>
      <c r="D58">
        <f t="shared" si="3"/>
        <v>0</v>
      </c>
      <c r="E58">
        <f t="shared" si="0"/>
        <v>0.6087897268</v>
      </c>
      <c r="F58">
        <f t="shared" si="1"/>
        <v>0</v>
      </c>
    </row>
    <row r="59" spans="1:6" ht="12.75">
      <c r="A59" s="1">
        <v>38524</v>
      </c>
      <c r="B59" s="4">
        <f>Data!J59*Data!F59</f>
        <v>0.672932304</v>
      </c>
      <c r="C59">
        <f t="shared" si="2"/>
        <v>0.32305083896000003</v>
      </c>
      <c r="D59">
        <f t="shared" si="3"/>
        <v>0</v>
      </c>
      <c r="E59">
        <f t="shared" si="0"/>
        <v>0.672932304</v>
      </c>
      <c r="F59">
        <f t="shared" si="1"/>
        <v>0</v>
      </c>
    </row>
    <row r="60" spans="1:6" ht="12.75">
      <c r="A60" s="1">
        <v>38525</v>
      </c>
      <c r="B60" s="4">
        <f>Data!J60*Data!F60</f>
        <v>0.70097115</v>
      </c>
      <c r="C60">
        <f t="shared" si="2"/>
        <v>0.33405083896000004</v>
      </c>
      <c r="D60">
        <f t="shared" si="3"/>
        <v>0</v>
      </c>
      <c r="E60">
        <f t="shared" si="0"/>
        <v>0.70097115</v>
      </c>
      <c r="F60">
        <f t="shared" si="1"/>
        <v>0</v>
      </c>
    </row>
    <row r="61" spans="1:6" ht="12.75">
      <c r="A61" s="1">
        <v>38526</v>
      </c>
      <c r="B61" s="4">
        <f>Data!J61*Data!F61</f>
        <v>0.441461124</v>
      </c>
      <c r="C61">
        <f t="shared" si="2"/>
        <v>0.34505083896000005</v>
      </c>
      <c r="D61">
        <f t="shared" si="3"/>
        <v>0</v>
      </c>
      <c r="E61">
        <f t="shared" si="0"/>
        <v>0.441461124</v>
      </c>
      <c r="F61">
        <f t="shared" si="1"/>
        <v>0</v>
      </c>
    </row>
    <row r="62" spans="1:6" ht="12.75">
      <c r="A62" s="1">
        <v>38527</v>
      </c>
      <c r="B62" s="4">
        <f>Data!J62*Data!F62</f>
        <v>0.4487520432</v>
      </c>
      <c r="C62">
        <f t="shared" si="2"/>
        <v>0.35605083896000006</v>
      </c>
      <c r="D62">
        <f t="shared" si="3"/>
        <v>0</v>
      </c>
      <c r="E62">
        <f t="shared" si="0"/>
        <v>0.4487520432</v>
      </c>
      <c r="F62">
        <f t="shared" si="1"/>
        <v>0</v>
      </c>
    </row>
    <row r="63" spans="1:6" ht="12.75">
      <c r="A63" s="1">
        <v>38528</v>
      </c>
      <c r="B63" s="4">
        <f>Data!J63*Data!F63</f>
        <v>0.36420455679999997</v>
      </c>
      <c r="C63">
        <f t="shared" si="2"/>
        <v>0.36420455679999997</v>
      </c>
      <c r="D63">
        <f t="shared" si="3"/>
        <v>1</v>
      </c>
      <c r="E63">
        <f t="shared" si="0"/>
        <v>0.36420455679999997</v>
      </c>
      <c r="F63">
        <f t="shared" si="1"/>
        <v>0</v>
      </c>
    </row>
    <row r="64" spans="1:6" ht="12.75">
      <c r="A64" s="1">
        <v>38529</v>
      </c>
      <c r="B64" s="4">
        <f>Data!J64*Data!F64</f>
        <v>0.3698118078</v>
      </c>
      <c r="C64">
        <f t="shared" si="2"/>
        <v>0.3698118078</v>
      </c>
      <c r="D64">
        <f t="shared" si="3"/>
        <v>0</v>
      </c>
      <c r="E64">
        <f t="shared" si="0"/>
        <v>0.3698118078</v>
      </c>
      <c r="F64">
        <f t="shared" si="1"/>
        <v>0</v>
      </c>
    </row>
    <row r="65" spans="1:6" ht="12.75">
      <c r="A65" s="1">
        <v>38530</v>
      </c>
      <c r="B65" s="4">
        <f>Data!J65*Data!F65</f>
        <v>0.3554780168</v>
      </c>
      <c r="C65">
        <f t="shared" si="2"/>
        <v>0.3554780168</v>
      </c>
      <c r="D65">
        <f t="shared" si="3"/>
        <v>0</v>
      </c>
      <c r="E65">
        <f t="shared" si="0"/>
        <v>0.3554780168</v>
      </c>
      <c r="F65">
        <f t="shared" si="1"/>
        <v>0</v>
      </c>
    </row>
    <row r="66" spans="1:6" ht="12.75">
      <c r="A66" s="1">
        <v>38531</v>
      </c>
      <c r="B66" s="4">
        <f>Data!J66*Data!F66</f>
        <v>0.344010984</v>
      </c>
      <c r="C66">
        <f t="shared" si="2"/>
        <v>0.344010984</v>
      </c>
      <c r="D66">
        <f t="shared" si="3"/>
        <v>0</v>
      </c>
      <c r="E66">
        <f t="shared" si="0"/>
        <v>0.344010984</v>
      </c>
      <c r="F66">
        <f t="shared" si="1"/>
        <v>0</v>
      </c>
    </row>
    <row r="67" spans="1:6" ht="12.75">
      <c r="A67" s="1">
        <v>38532</v>
      </c>
      <c r="B67" s="4">
        <f>Data!J67*Data!F67</f>
        <v>0.3349381192</v>
      </c>
      <c r="C67">
        <f t="shared" si="2"/>
        <v>0.3349381192</v>
      </c>
      <c r="D67">
        <f t="shared" si="3"/>
        <v>0</v>
      </c>
      <c r="E67">
        <f t="shared" si="0"/>
        <v>0.3349381192</v>
      </c>
      <c r="F67">
        <f t="shared" si="1"/>
        <v>0</v>
      </c>
    </row>
    <row r="68" spans="1:6" ht="12.75">
      <c r="A68" s="1">
        <v>38533</v>
      </c>
      <c r="B68" s="4">
        <f>Data!J68*Data!F68</f>
        <v>0.27087713912</v>
      </c>
      <c r="C68">
        <f t="shared" si="2"/>
        <v>0.27087713912</v>
      </c>
      <c r="D68">
        <f t="shared" si="3"/>
        <v>0</v>
      </c>
      <c r="E68">
        <f t="shared" si="0"/>
        <v>0.27087713912</v>
      </c>
      <c r="F68">
        <f t="shared" si="1"/>
        <v>0</v>
      </c>
    </row>
    <row r="69" spans="1:6" ht="12.75">
      <c r="A69" s="1">
        <v>38534</v>
      </c>
      <c r="B69" s="4">
        <f>Data!J69*Data!F69</f>
        <v>0.1963729367</v>
      </c>
      <c r="C69">
        <f t="shared" si="2"/>
        <v>0.1963729367</v>
      </c>
      <c r="D69">
        <f t="shared" si="3"/>
        <v>0</v>
      </c>
      <c r="E69">
        <f t="shared" si="0"/>
        <v>0.1963729367</v>
      </c>
      <c r="F69">
        <f t="shared" si="1"/>
        <v>0</v>
      </c>
    </row>
    <row r="70" spans="1:6" ht="12.75">
      <c r="A70" s="1">
        <v>38535</v>
      </c>
      <c r="B70" s="4">
        <f>Data!J70*Data!F70</f>
        <v>0.24109436462</v>
      </c>
      <c r="C70">
        <f t="shared" si="2"/>
        <v>0.2073729367</v>
      </c>
      <c r="D70">
        <f t="shared" si="3"/>
        <v>0</v>
      </c>
      <c r="E70">
        <f t="shared" si="0"/>
        <v>0.24109436462</v>
      </c>
      <c r="F70">
        <f t="shared" si="1"/>
        <v>0</v>
      </c>
    </row>
    <row r="71" spans="1:6" ht="12.75">
      <c r="A71" s="1">
        <v>38536</v>
      </c>
      <c r="B71" s="4">
        <f>Data!J71*Data!F71</f>
        <v>0.37841208239999996</v>
      </c>
      <c r="C71">
        <f t="shared" si="2"/>
        <v>0.21837293670000002</v>
      </c>
      <c r="D71">
        <f t="shared" si="3"/>
        <v>0</v>
      </c>
      <c r="E71">
        <f>+IF(B71-E70&gt;$E$4,E70+$E$4,B71)</f>
        <v>0.37841208239999996</v>
      </c>
      <c r="F71">
        <f t="shared" si="1"/>
        <v>0</v>
      </c>
    </row>
    <row r="72" spans="1:6" ht="12.75">
      <c r="A72" s="1">
        <v>38537</v>
      </c>
      <c r="B72" s="4">
        <f>Data!J72*Data!F72</f>
        <v>2.1858207924</v>
      </c>
      <c r="C72">
        <f t="shared" si="2"/>
        <v>0.22937293670000003</v>
      </c>
      <c r="D72">
        <f t="shared" si="3"/>
        <v>0</v>
      </c>
      <c r="E72">
        <f>+IF(B72-E71&gt;$E$4,E71+$E$4,B72)</f>
        <v>0.5566217284936867</v>
      </c>
      <c r="F72">
        <f>+IF(AND(B72=E72,B71&gt;E71,B71&gt;=E72),1,0)</f>
        <v>0</v>
      </c>
    </row>
    <row r="73" spans="1:6" ht="12.75">
      <c r="A73" s="1">
        <v>38538</v>
      </c>
      <c r="B73" s="4">
        <f>Data!J73*Data!F73</f>
        <v>0.390219168</v>
      </c>
      <c r="C73">
        <f t="shared" si="2"/>
        <v>0.24037293670000004</v>
      </c>
      <c r="D73">
        <f t="shared" si="3"/>
        <v>0</v>
      </c>
      <c r="E73">
        <f>+IF(B73-E72&gt;$E$4,E72+$E$4,B73)</f>
        <v>0.390219168</v>
      </c>
      <c r="F73">
        <f>+IF(AND(B73=E73,B72&gt;E72,B72&gt;=E73),1,0)</f>
        <v>1</v>
      </c>
    </row>
    <row r="75" spans="2:6" ht="12.75">
      <c r="B75">
        <f>AVERAGE(B8:B73)</f>
        <v>3.319529239770151</v>
      </c>
      <c r="C75" s="14">
        <f>AVERAGE(C8:C73)/B75</f>
        <v>0.10627457749109516</v>
      </c>
      <c r="D75">
        <f>SUM(D6:D73)</f>
        <v>13</v>
      </c>
      <c r="E75" s="14">
        <f>(AVERAGE(E8:E73)-AVERAGE(C8:C73))/B75</f>
        <v>0.031082754125082695</v>
      </c>
      <c r="F75">
        <f>SUM(F6:F73)</f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87</v>
      </c>
      <c r="F1" s="2" t="s">
        <v>80</v>
      </c>
      <c r="G1" t="s">
        <v>81</v>
      </c>
      <c r="H1" s="25" t="str">
        <f>GW_temp!G1</f>
        <v>Nt</v>
      </c>
      <c r="K1" t="s">
        <v>1</v>
      </c>
      <c r="M1">
        <f>+AVERAGE(B6:B74)</f>
        <v>10.45264705882353</v>
      </c>
    </row>
    <row r="2" spans="3:13" ht="12.75">
      <c r="C2" t="s">
        <v>45</v>
      </c>
      <c r="E2" s="3"/>
      <c r="F2" s="4">
        <f>+C3</f>
        <v>0.56</v>
      </c>
      <c r="G2">
        <f>D3</f>
        <v>15</v>
      </c>
      <c r="H2" s="25">
        <f>GW_temp!G2</f>
        <v>9</v>
      </c>
      <c r="L2" s="5" t="s">
        <v>3</v>
      </c>
      <c r="M2" s="5">
        <f>+J19/I19</f>
        <v>0.1077061161687396</v>
      </c>
    </row>
    <row r="3" spans="3:13" ht="12.75">
      <c r="C3" s="6">
        <v>0.56</v>
      </c>
      <c r="D3" s="6">
        <f>+D75</f>
        <v>15</v>
      </c>
      <c r="E3" s="7">
        <v>2.3</v>
      </c>
      <c r="F3" s="4"/>
      <c r="G3" s="25">
        <v>4.4</v>
      </c>
      <c r="H3" s="25"/>
      <c r="J3" t="s">
        <v>4</v>
      </c>
      <c r="L3" s="8" t="s">
        <v>5</v>
      </c>
      <c r="M3" s="8">
        <f>+L19/I19</f>
        <v>0.14476044332183524</v>
      </c>
    </row>
    <row r="4" spans="5:13" ht="12.75">
      <c r="E4" s="8">
        <f>+C3*2^(E3+0.618)</f>
        <v>4.232466743667483</v>
      </c>
      <c r="F4" s="2">
        <f>F75</f>
        <v>5</v>
      </c>
      <c r="G4" s="25">
        <v>18.144982147720842</v>
      </c>
      <c r="H4" s="25">
        <v>1</v>
      </c>
      <c r="J4" s="5">
        <f>+C3</f>
        <v>0.56</v>
      </c>
      <c r="K4" s="8">
        <f>+E4</f>
        <v>4.232466743667483</v>
      </c>
      <c r="L4" s="9" t="s">
        <v>6</v>
      </c>
      <c r="M4" s="9">
        <f>+M19/I19</f>
        <v>0.7475334405094252</v>
      </c>
    </row>
    <row r="5" spans="2:7" ht="12.75">
      <c r="B5" t="s">
        <v>25</v>
      </c>
      <c r="C5" t="s">
        <v>26</v>
      </c>
      <c r="D5" t="s">
        <v>7</v>
      </c>
      <c r="E5" t="s">
        <v>27</v>
      </c>
      <c r="F5" s="10" t="s">
        <v>7</v>
      </c>
      <c r="G5" s="11"/>
    </row>
    <row r="6" spans="1:13" ht="12.75">
      <c r="A6" s="1">
        <v>38471</v>
      </c>
      <c r="B6">
        <f>Data!J6</f>
        <v>13.68</v>
      </c>
      <c r="C6" s="12">
        <f>B6</f>
        <v>13.68</v>
      </c>
      <c r="D6">
        <v>0</v>
      </c>
      <c r="E6" s="12">
        <f>B6</f>
        <v>13.68</v>
      </c>
      <c r="F6">
        <v>0</v>
      </c>
      <c r="I6" t="s">
        <v>25</v>
      </c>
      <c r="J6" t="s">
        <v>26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Data!J7</f>
        <v>7.64</v>
      </c>
      <c r="C7">
        <f>+IF(B7-C6&gt;$C$3,C6+$C$3,B7)</f>
        <v>7.64</v>
      </c>
      <c r="D7">
        <f>+IF(AND(B7=C7,B6&gt;C6,B6&gt;=C7),1,0)</f>
        <v>0</v>
      </c>
      <c r="E7">
        <f aca="true" t="shared" si="0" ref="E7:E57">+IF(B7-E6&gt;$E$4,E6+$E$4,B7)</f>
        <v>7.64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Data!J8</f>
        <v>4.82</v>
      </c>
      <c r="C8">
        <f>+IF(B8-C7&gt;$C$3,C7+$C$3,B8)</f>
        <v>4.82</v>
      </c>
      <c r="D8">
        <f>+IF(AND(B8=C8,B7&gt;C7,B7&gt;=C8),1,0)</f>
        <v>0</v>
      </c>
      <c r="E8">
        <f t="shared" si="0"/>
        <v>4.82</v>
      </c>
      <c r="F8">
        <f aca="true" t="shared" si="1" ref="F8:F57">+IF(AND(B8=E8,B7&gt;E7,B7&gt;=E8),1,0)</f>
        <v>0</v>
      </c>
      <c r="H8" s="13">
        <v>38384</v>
      </c>
    </row>
    <row r="9" spans="1:13" ht="12.75">
      <c r="A9" s="1">
        <v>38474</v>
      </c>
      <c r="B9">
        <f>Data!J9</f>
        <v>4.41</v>
      </c>
      <c r="C9">
        <f>+IF(B9-C8&gt;$C$3,C8+$C$3,B9)</f>
        <v>4.41</v>
      </c>
      <c r="D9">
        <f>+IF(AND(B9=C9,B8&gt;C8,B8&gt;=C9),1,0)</f>
        <v>0</v>
      </c>
      <c r="E9">
        <f t="shared" si="0"/>
        <v>4.41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Data!J10</f>
        <v>6.44</v>
      </c>
      <c r="C10">
        <f aca="true" t="shared" si="2" ref="C10:C57">+IF(B10-C9&gt;$C$3,C9+$C$3,B10)</f>
        <v>4.970000000000001</v>
      </c>
      <c r="D10">
        <f aca="true" t="shared" si="3" ref="D10:D57">+IF(AND(B10=C10,B9&gt;C9,B9&gt;=C10),1,0)</f>
        <v>0</v>
      </c>
      <c r="E10">
        <f t="shared" si="0"/>
        <v>6.44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Data!J11</f>
        <v>4.82</v>
      </c>
      <c r="C11">
        <f t="shared" si="2"/>
        <v>4.82</v>
      </c>
      <c r="D11">
        <f t="shared" si="3"/>
        <v>1</v>
      </c>
      <c r="E11">
        <f t="shared" si="0"/>
        <v>4.82</v>
      </c>
      <c r="F11">
        <f t="shared" si="1"/>
        <v>0</v>
      </c>
      <c r="H11" s="13">
        <v>38473</v>
      </c>
      <c r="I11" s="4">
        <f>+MAX(B$8:B$38)-MIN(B$8:B$38)</f>
        <v>18.57</v>
      </c>
      <c r="J11" s="4">
        <f>+MAX(C$8:C$38)-MIN(C$8:C$38)</f>
        <v>2.96</v>
      </c>
      <c r="K11" s="4">
        <f>+MAX(E$8:E$38)-MIN(E$8:E$38)</f>
        <v>6.072466743667483</v>
      </c>
      <c r="L11" s="14">
        <f>+K11-J11</f>
        <v>3.1124667436674827</v>
      </c>
      <c r="M11" s="14">
        <f>+I11-K11</f>
        <v>12.497533256332517</v>
      </c>
    </row>
    <row r="12" spans="1:13" ht="12.75">
      <c r="A12" s="1">
        <v>38477</v>
      </c>
      <c r="B12">
        <f>Data!J12</f>
        <v>3.65</v>
      </c>
      <c r="C12">
        <f t="shared" si="2"/>
        <v>3.65</v>
      </c>
      <c r="D12">
        <f t="shared" si="3"/>
        <v>0</v>
      </c>
      <c r="E12">
        <f t="shared" si="0"/>
        <v>3.65</v>
      </c>
      <c r="F12">
        <f t="shared" si="1"/>
        <v>0</v>
      </c>
      <c r="H12" s="13">
        <v>38504</v>
      </c>
      <c r="I12" s="4">
        <f>+MAX(B$39:B$68)-MIN(B$39:B$68)</f>
        <v>59.419999999999995</v>
      </c>
      <c r="J12" s="4">
        <f>+MAX(C$39:C$68)-MIN(C$39:C$68)</f>
        <v>5.44</v>
      </c>
      <c r="K12" s="4">
        <f>+MAX(E$39:E$68)-MIN(E$39:E$68)</f>
        <v>13.61740023100245</v>
      </c>
      <c r="L12" s="14">
        <f>+K12-J12</f>
        <v>8.177400231002448</v>
      </c>
      <c r="M12" s="14">
        <f>+I12-K12</f>
        <v>45.802599768997545</v>
      </c>
    </row>
    <row r="13" spans="1:13" ht="12.75">
      <c r="A13" s="1">
        <v>38478</v>
      </c>
      <c r="B13">
        <f>Data!J13</f>
        <v>4.9</v>
      </c>
      <c r="C13">
        <f t="shared" si="2"/>
        <v>4.21</v>
      </c>
      <c r="D13">
        <f t="shared" si="3"/>
        <v>0</v>
      </c>
      <c r="E13">
        <f t="shared" si="0"/>
        <v>4.9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Data!J14</f>
        <v>4.77</v>
      </c>
      <c r="C14">
        <f t="shared" si="2"/>
        <v>4.77</v>
      </c>
      <c r="D14">
        <f t="shared" si="3"/>
        <v>1</v>
      </c>
      <c r="E14">
        <f t="shared" si="0"/>
        <v>4.77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Data!J15</f>
        <v>4.89</v>
      </c>
      <c r="C15">
        <f t="shared" si="2"/>
        <v>4.89</v>
      </c>
      <c r="D15">
        <f t="shared" si="3"/>
        <v>0</v>
      </c>
      <c r="E15">
        <f t="shared" si="0"/>
        <v>4.89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Data!J16</f>
        <v>4.43</v>
      </c>
      <c r="C16">
        <f t="shared" si="2"/>
        <v>4.43</v>
      </c>
      <c r="D16">
        <f t="shared" si="3"/>
        <v>0</v>
      </c>
      <c r="E16">
        <f t="shared" si="0"/>
        <v>4.43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Data!J17</f>
        <v>4.74</v>
      </c>
      <c r="C17">
        <f t="shared" si="2"/>
        <v>4.74</v>
      </c>
      <c r="D17">
        <f t="shared" si="3"/>
        <v>0</v>
      </c>
      <c r="E17">
        <f t="shared" si="0"/>
        <v>4.74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Data!J18</f>
        <v>5.13</v>
      </c>
      <c r="C18">
        <f t="shared" si="2"/>
        <v>5.13</v>
      </c>
      <c r="D18">
        <f t="shared" si="3"/>
        <v>0</v>
      </c>
      <c r="E18">
        <f t="shared" si="0"/>
        <v>5.13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Data!J19</f>
        <v>5.59</v>
      </c>
      <c r="C19">
        <f t="shared" si="2"/>
        <v>5.59</v>
      </c>
      <c r="D19">
        <f t="shared" si="3"/>
        <v>0</v>
      </c>
      <c r="E19">
        <f t="shared" si="0"/>
        <v>5.59</v>
      </c>
      <c r="F19">
        <f t="shared" si="1"/>
        <v>0</v>
      </c>
      <c r="H19" t="s">
        <v>9</v>
      </c>
      <c r="I19" s="14">
        <f>+AVERAGE(I7:I18)</f>
        <v>38.995</v>
      </c>
      <c r="J19" s="14">
        <f>+AVERAGE(J7:J18)</f>
        <v>4.2</v>
      </c>
      <c r="K19" s="14">
        <f>+AVERAGE(K7:K18)</f>
        <v>9.844933487334966</v>
      </c>
      <c r="L19" s="14">
        <f>+AVERAGE(L7:L18)</f>
        <v>5.644933487334965</v>
      </c>
      <c r="M19" s="14">
        <f>+AVERAGE(M7:M18)</f>
        <v>29.15006651266503</v>
      </c>
    </row>
    <row r="20" spans="1:6" ht="12.75">
      <c r="A20" s="1">
        <v>38485</v>
      </c>
      <c r="B20">
        <f>Data!J20</f>
        <v>4.4</v>
      </c>
      <c r="C20">
        <f t="shared" si="2"/>
        <v>4.4</v>
      </c>
      <c r="D20">
        <f t="shared" si="3"/>
        <v>0</v>
      </c>
      <c r="E20">
        <f t="shared" si="0"/>
        <v>4.4</v>
      </c>
      <c r="F20">
        <f t="shared" si="1"/>
        <v>0</v>
      </c>
    </row>
    <row r="21" spans="1:8" ht="12.75">
      <c r="A21" s="1">
        <v>38486</v>
      </c>
      <c r="B21">
        <f>Data!J21</f>
        <v>22.2</v>
      </c>
      <c r="C21">
        <f t="shared" si="2"/>
        <v>4.960000000000001</v>
      </c>
      <c r="D21">
        <f t="shared" si="3"/>
        <v>0</v>
      </c>
      <c r="E21">
        <f t="shared" si="0"/>
        <v>8.632466743667482</v>
      </c>
      <c r="F21">
        <f t="shared" si="1"/>
        <v>0</v>
      </c>
      <c r="H21" s="15"/>
    </row>
    <row r="22" spans="1:6" ht="12.75">
      <c r="A22" s="1">
        <v>38487</v>
      </c>
      <c r="B22">
        <f>Data!J22</f>
        <v>5.17</v>
      </c>
      <c r="C22">
        <f t="shared" si="2"/>
        <v>5.17</v>
      </c>
      <c r="D22">
        <f t="shared" si="3"/>
        <v>1</v>
      </c>
      <c r="E22">
        <f t="shared" si="0"/>
        <v>5.17</v>
      </c>
      <c r="F22">
        <f t="shared" si="1"/>
        <v>1</v>
      </c>
    </row>
    <row r="23" spans="1:6" ht="12.75">
      <c r="A23" s="1">
        <v>38488</v>
      </c>
      <c r="B23">
        <f>Data!J23</f>
        <v>5.85</v>
      </c>
      <c r="C23">
        <f t="shared" si="2"/>
        <v>5.73</v>
      </c>
      <c r="D23">
        <f t="shared" si="3"/>
        <v>0</v>
      </c>
      <c r="E23">
        <f t="shared" si="0"/>
        <v>5.85</v>
      </c>
      <c r="F23">
        <f t="shared" si="1"/>
        <v>0</v>
      </c>
    </row>
    <row r="24" spans="1:6" ht="12.75">
      <c r="A24" s="1">
        <v>38489</v>
      </c>
      <c r="B24">
        <f>Data!J24</f>
        <v>4.02</v>
      </c>
      <c r="C24">
        <f t="shared" si="2"/>
        <v>4.02</v>
      </c>
      <c r="D24">
        <f t="shared" si="3"/>
        <v>1</v>
      </c>
      <c r="E24">
        <f t="shared" si="0"/>
        <v>4.02</v>
      </c>
      <c r="F24">
        <f t="shared" si="1"/>
        <v>0</v>
      </c>
    </row>
    <row r="25" spans="1:6" ht="12.75">
      <c r="A25" s="1">
        <v>38490</v>
      </c>
      <c r="B25">
        <f>Data!J25</f>
        <v>3.63</v>
      </c>
      <c r="C25">
        <f t="shared" si="2"/>
        <v>3.63</v>
      </c>
      <c r="D25">
        <f t="shared" si="3"/>
        <v>0</v>
      </c>
      <c r="E25">
        <f t="shared" si="0"/>
        <v>3.63</v>
      </c>
      <c r="F25">
        <f t="shared" si="1"/>
        <v>0</v>
      </c>
    </row>
    <row r="26" spans="1:6" ht="12.75">
      <c r="A26" s="1">
        <v>38491</v>
      </c>
      <c r="B26">
        <f>Data!J26</f>
        <v>3.66</v>
      </c>
      <c r="C26">
        <f t="shared" si="2"/>
        <v>3.66</v>
      </c>
      <c r="D26">
        <f t="shared" si="3"/>
        <v>0</v>
      </c>
      <c r="E26">
        <f t="shared" si="0"/>
        <v>3.66</v>
      </c>
      <c r="F26">
        <f t="shared" si="1"/>
        <v>0</v>
      </c>
    </row>
    <row r="27" spans="1:6" ht="12.75">
      <c r="A27" s="1">
        <v>38492</v>
      </c>
      <c r="B27">
        <f>Data!J27</f>
        <v>4.37</v>
      </c>
      <c r="C27">
        <f t="shared" si="2"/>
        <v>4.220000000000001</v>
      </c>
      <c r="D27">
        <f t="shared" si="3"/>
        <v>0</v>
      </c>
      <c r="E27">
        <f t="shared" si="0"/>
        <v>4.37</v>
      </c>
      <c r="F27">
        <f t="shared" si="1"/>
        <v>0</v>
      </c>
    </row>
    <row r="28" spans="1:6" ht="12.75">
      <c r="A28" s="1">
        <v>38493</v>
      </c>
      <c r="B28">
        <f>Data!J28</f>
        <v>4.23</v>
      </c>
      <c r="C28">
        <f t="shared" si="2"/>
        <v>4.23</v>
      </c>
      <c r="D28">
        <f t="shared" si="3"/>
        <v>1</v>
      </c>
      <c r="E28">
        <f t="shared" si="0"/>
        <v>4.23</v>
      </c>
      <c r="F28">
        <f t="shared" si="1"/>
        <v>0</v>
      </c>
    </row>
    <row r="29" spans="1:6" ht="12.75">
      <c r="A29" s="1">
        <v>38494</v>
      </c>
      <c r="B29">
        <f>Data!J29</f>
        <v>5.92</v>
      </c>
      <c r="C29">
        <f t="shared" si="2"/>
        <v>4.790000000000001</v>
      </c>
      <c r="D29">
        <f t="shared" si="3"/>
        <v>0</v>
      </c>
      <c r="E29">
        <f t="shared" si="0"/>
        <v>5.92</v>
      </c>
      <c r="F29">
        <f t="shared" si="1"/>
        <v>0</v>
      </c>
    </row>
    <row r="30" spans="1:6" ht="12.75">
      <c r="A30" s="1">
        <v>38495</v>
      </c>
      <c r="B30">
        <f>Data!J30</f>
        <v>5.99</v>
      </c>
      <c r="C30">
        <f t="shared" si="2"/>
        <v>5.350000000000001</v>
      </c>
      <c r="D30">
        <f t="shared" si="3"/>
        <v>0</v>
      </c>
      <c r="E30">
        <f t="shared" si="0"/>
        <v>5.99</v>
      </c>
      <c r="F30">
        <f t="shared" si="1"/>
        <v>0</v>
      </c>
    </row>
    <row r="31" spans="1:6" ht="12.75">
      <c r="A31" s="1">
        <v>38496</v>
      </c>
      <c r="B31">
        <f>Data!J31</f>
        <v>5.34</v>
      </c>
      <c r="C31">
        <f t="shared" si="2"/>
        <v>5.34</v>
      </c>
      <c r="D31">
        <f t="shared" si="3"/>
        <v>1</v>
      </c>
      <c r="E31">
        <f t="shared" si="0"/>
        <v>5.34</v>
      </c>
      <c r="F31">
        <f t="shared" si="1"/>
        <v>0</v>
      </c>
    </row>
    <row r="32" spans="1:6" ht="12.75">
      <c r="A32" s="1">
        <v>38497</v>
      </c>
      <c r="B32">
        <f>Data!J32</f>
        <v>6.79</v>
      </c>
      <c r="C32">
        <f t="shared" si="2"/>
        <v>5.9</v>
      </c>
      <c r="D32">
        <f t="shared" si="3"/>
        <v>0</v>
      </c>
      <c r="E32">
        <f t="shared" si="0"/>
        <v>6.79</v>
      </c>
      <c r="F32">
        <f t="shared" si="1"/>
        <v>0</v>
      </c>
    </row>
    <row r="33" spans="1:6" ht="12.75">
      <c r="A33" s="1">
        <v>38498</v>
      </c>
      <c r="B33">
        <f>Data!J33</f>
        <v>5.74</v>
      </c>
      <c r="C33">
        <f t="shared" si="2"/>
        <v>5.74</v>
      </c>
      <c r="D33">
        <f t="shared" si="3"/>
        <v>1</v>
      </c>
      <c r="E33">
        <f t="shared" si="0"/>
        <v>5.74</v>
      </c>
      <c r="F33">
        <f t="shared" si="1"/>
        <v>0</v>
      </c>
    </row>
    <row r="34" spans="1:6" ht="12.75">
      <c r="A34" s="1">
        <v>38499</v>
      </c>
      <c r="B34">
        <f>Data!J34</f>
        <v>7.92</v>
      </c>
      <c r="C34">
        <f t="shared" si="2"/>
        <v>6.300000000000001</v>
      </c>
      <c r="D34">
        <f t="shared" si="3"/>
        <v>0</v>
      </c>
      <c r="E34">
        <f t="shared" si="0"/>
        <v>7.92</v>
      </c>
      <c r="F34">
        <f t="shared" si="1"/>
        <v>0</v>
      </c>
    </row>
    <row r="35" spans="1:6" ht="12.75">
      <c r="A35" s="1">
        <v>38500</v>
      </c>
      <c r="B35">
        <f>Data!J35</f>
        <v>5.48</v>
      </c>
      <c r="C35">
        <f t="shared" si="2"/>
        <v>5.48</v>
      </c>
      <c r="D35">
        <f t="shared" si="3"/>
        <v>1</v>
      </c>
      <c r="E35">
        <f t="shared" si="0"/>
        <v>5.48</v>
      </c>
      <c r="F35">
        <f t="shared" si="1"/>
        <v>0</v>
      </c>
    </row>
    <row r="36" spans="1:6" ht="12.75">
      <c r="A36" s="1">
        <v>38501</v>
      </c>
      <c r="B36">
        <f>Data!J36</f>
        <v>5.47</v>
      </c>
      <c r="C36">
        <f t="shared" si="2"/>
        <v>5.47</v>
      </c>
      <c r="D36">
        <f t="shared" si="3"/>
        <v>0</v>
      </c>
      <c r="E36">
        <f t="shared" si="0"/>
        <v>5.47</v>
      </c>
      <c r="F36">
        <f t="shared" si="1"/>
        <v>0</v>
      </c>
    </row>
    <row r="37" spans="1:6" ht="12.75">
      <c r="A37" s="1">
        <v>38502</v>
      </c>
      <c r="B37">
        <f>Data!J37</f>
        <v>11.4</v>
      </c>
      <c r="C37">
        <f t="shared" si="2"/>
        <v>6.029999999999999</v>
      </c>
      <c r="D37">
        <f t="shared" si="3"/>
        <v>0</v>
      </c>
      <c r="E37">
        <f t="shared" si="0"/>
        <v>9.702466743667483</v>
      </c>
      <c r="F37">
        <f t="shared" si="1"/>
        <v>0</v>
      </c>
    </row>
    <row r="38" spans="1:6" ht="12.75">
      <c r="A38" s="1">
        <v>38503</v>
      </c>
      <c r="B38">
        <f>Data!J38</f>
        <v>8.64</v>
      </c>
      <c r="C38">
        <f t="shared" si="2"/>
        <v>6.59</v>
      </c>
      <c r="D38">
        <f t="shared" si="3"/>
        <v>0</v>
      </c>
      <c r="E38">
        <f t="shared" si="0"/>
        <v>8.64</v>
      </c>
      <c r="F38">
        <f t="shared" si="1"/>
        <v>1</v>
      </c>
    </row>
    <row r="39" spans="1:6" ht="12.75">
      <c r="A39" s="1">
        <v>38504</v>
      </c>
      <c r="B39">
        <f>Data!J39</f>
        <v>7.79</v>
      </c>
      <c r="C39">
        <f t="shared" si="2"/>
        <v>7.15</v>
      </c>
      <c r="D39">
        <f t="shared" si="3"/>
        <v>0</v>
      </c>
      <c r="E39">
        <f t="shared" si="0"/>
        <v>7.79</v>
      </c>
      <c r="F39">
        <f t="shared" si="1"/>
        <v>0</v>
      </c>
    </row>
    <row r="40" spans="1:6" ht="12.75">
      <c r="A40" s="1">
        <v>38505</v>
      </c>
      <c r="B40">
        <f>Data!J40</f>
        <v>7.39</v>
      </c>
      <c r="C40">
        <f t="shared" si="2"/>
        <v>7.39</v>
      </c>
      <c r="D40">
        <f t="shared" si="3"/>
        <v>1</v>
      </c>
      <c r="E40">
        <f t="shared" si="0"/>
        <v>7.39</v>
      </c>
      <c r="F40">
        <f t="shared" si="1"/>
        <v>0</v>
      </c>
    </row>
    <row r="41" spans="1:10" ht="12.75">
      <c r="A41" s="1">
        <v>38506</v>
      </c>
      <c r="B41">
        <f>Data!J41</f>
        <v>7.77</v>
      </c>
      <c r="C41">
        <f t="shared" si="2"/>
        <v>7.77</v>
      </c>
      <c r="D41">
        <f t="shared" si="3"/>
        <v>0</v>
      </c>
      <c r="E41">
        <f t="shared" si="0"/>
        <v>7.77</v>
      </c>
      <c r="F41">
        <f t="shared" si="1"/>
        <v>0</v>
      </c>
      <c r="J41" s="15"/>
    </row>
    <row r="42" spans="1:6" ht="12.75">
      <c r="A42" s="1">
        <v>38507</v>
      </c>
      <c r="B42">
        <f>Data!J42</f>
        <v>9.89</v>
      </c>
      <c r="C42">
        <f t="shared" si="2"/>
        <v>8.33</v>
      </c>
      <c r="D42">
        <f t="shared" si="3"/>
        <v>0</v>
      </c>
      <c r="E42">
        <f t="shared" si="0"/>
        <v>9.89</v>
      </c>
      <c r="F42">
        <f t="shared" si="1"/>
        <v>0</v>
      </c>
    </row>
    <row r="43" spans="1:6" ht="12.75">
      <c r="A43" s="1">
        <v>38508</v>
      </c>
      <c r="B43">
        <f>Data!J43</f>
        <v>9.25</v>
      </c>
      <c r="C43">
        <f t="shared" si="2"/>
        <v>8.89</v>
      </c>
      <c r="D43">
        <f t="shared" si="3"/>
        <v>0</v>
      </c>
      <c r="E43">
        <f t="shared" si="0"/>
        <v>9.25</v>
      </c>
      <c r="F43">
        <f t="shared" si="1"/>
        <v>0</v>
      </c>
    </row>
    <row r="44" spans="1:6" ht="12.75">
      <c r="A44" s="1">
        <v>38509</v>
      </c>
      <c r="B44">
        <f>Data!J44</f>
        <v>8.14</v>
      </c>
      <c r="C44">
        <f t="shared" si="2"/>
        <v>8.14</v>
      </c>
      <c r="D44">
        <f t="shared" si="3"/>
        <v>1</v>
      </c>
      <c r="E44">
        <f t="shared" si="0"/>
        <v>8.14</v>
      </c>
      <c r="F44">
        <f t="shared" si="1"/>
        <v>0</v>
      </c>
    </row>
    <row r="45" spans="1:6" ht="12.75">
      <c r="A45" s="1">
        <v>38510</v>
      </c>
      <c r="B45">
        <f>Data!J45</f>
        <v>9.72</v>
      </c>
      <c r="C45">
        <f t="shared" si="2"/>
        <v>8.700000000000001</v>
      </c>
      <c r="D45">
        <f t="shared" si="3"/>
        <v>0</v>
      </c>
      <c r="E45">
        <f t="shared" si="0"/>
        <v>9.72</v>
      </c>
      <c r="F45">
        <f t="shared" si="1"/>
        <v>0</v>
      </c>
    </row>
    <row r="46" spans="1:6" ht="12.75">
      <c r="A46" s="1">
        <v>38511</v>
      </c>
      <c r="B46">
        <f>Data!J46</f>
        <v>7.11</v>
      </c>
      <c r="C46">
        <f t="shared" si="2"/>
        <v>7.11</v>
      </c>
      <c r="D46">
        <f t="shared" si="3"/>
        <v>1</v>
      </c>
      <c r="E46">
        <f t="shared" si="0"/>
        <v>7.11</v>
      </c>
      <c r="F46">
        <f t="shared" si="1"/>
        <v>0</v>
      </c>
    </row>
    <row r="47" spans="1:6" ht="12.75">
      <c r="A47" s="1">
        <v>38512</v>
      </c>
      <c r="B47">
        <f>Data!J47</f>
        <v>9.14</v>
      </c>
      <c r="C47">
        <f t="shared" si="2"/>
        <v>7.67</v>
      </c>
      <c r="D47">
        <f t="shared" si="3"/>
        <v>0</v>
      </c>
      <c r="E47">
        <f t="shared" si="0"/>
        <v>9.14</v>
      </c>
      <c r="F47">
        <f t="shared" si="1"/>
        <v>0</v>
      </c>
    </row>
    <row r="48" spans="1:6" ht="12.75">
      <c r="A48" s="1">
        <v>38513</v>
      </c>
      <c r="B48">
        <f>Data!J48</f>
        <v>16.3</v>
      </c>
      <c r="C48">
        <f t="shared" si="2"/>
        <v>8.23</v>
      </c>
      <c r="D48">
        <f t="shared" si="3"/>
        <v>0</v>
      </c>
      <c r="E48">
        <f t="shared" si="0"/>
        <v>13.372466743667484</v>
      </c>
      <c r="F48">
        <f t="shared" si="1"/>
        <v>0</v>
      </c>
    </row>
    <row r="49" spans="1:6" ht="12.75">
      <c r="A49" s="1">
        <v>38514</v>
      </c>
      <c r="B49">
        <f>Data!J49</f>
        <v>6.88</v>
      </c>
      <c r="C49">
        <f t="shared" si="2"/>
        <v>6.88</v>
      </c>
      <c r="D49">
        <f t="shared" si="3"/>
        <v>1</v>
      </c>
      <c r="E49">
        <f t="shared" si="0"/>
        <v>6.88</v>
      </c>
      <c r="F49">
        <f t="shared" si="1"/>
        <v>1</v>
      </c>
    </row>
    <row r="50" spans="1:6" ht="12.75">
      <c r="A50" s="1">
        <v>38515</v>
      </c>
      <c r="B50">
        <f>Data!J50</f>
        <v>6.89</v>
      </c>
      <c r="C50">
        <f t="shared" si="2"/>
        <v>6.89</v>
      </c>
      <c r="D50">
        <f t="shared" si="3"/>
        <v>0</v>
      </c>
      <c r="E50">
        <f t="shared" si="0"/>
        <v>6.89</v>
      </c>
      <c r="F50">
        <f t="shared" si="1"/>
        <v>0</v>
      </c>
    </row>
    <row r="51" spans="1:6" ht="12.75">
      <c r="A51" s="1">
        <v>38516</v>
      </c>
      <c r="B51">
        <f>Data!J51</f>
        <v>7.8</v>
      </c>
      <c r="C51">
        <f t="shared" si="2"/>
        <v>7.449999999999999</v>
      </c>
      <c r="D51">
        <f t="shared" si="3"/>
        <v>0</v>
      </c>
      <c r="E51">
        <f t="shared" si="0"/>
        <v>7.8</v>
      </c>
      <c r="F51">
        <f t="shared" si="1"/>
        <v>0</v>
      </c>
    </row>
    <row r="52" spans="1:6" ht="12.75">
      <c r="A52" s="1">
        <v>38517</v>
      </c>
      <c r="B52">
        <f>Data!J52</f>
        <v>65.4</v>
      </c>
      <c r="C52">
        <f t="shared" si="2"/>
        <v>8.01</v>
      </c>
      <c r="D52">
        <f t="shared" si="3"/>
        <v>0</v>
      </c>
      <c r="E52">
        <f t="shared" si="0"/>
        <v>12.032466743667483</v>
      </c>
      <c r="F52">
        <f t="shared" si="1"/>
        <v>0</v>
      </c>
    </row>
    <row r="53" spans="1:6" ht="12.75">
      <c r="A53" s="1">
        <v>38518</v>
      </c>
      <c r="B53">
        <f>Data!J53</f>
        <v>66.3</v>
      </c>
      <c r="C53">
        <f t="shared" si="2"/>
        <v>8.57</v>
      </c>
      <c r="D53">
        <f t="shared" si="3"/>
        <v>0</v>
      </c>
      <c r="E53">
        <f t="shared" si="0"/>
        <v>16.264933487334964</v>
      </c>
      <c r="F53">
        <f t="shared" si="1"/>
        <v>0</v>
      </c>
    </row>
    <row r="54" spans="1:6" ht="12.75">
      <c r="A54" s="1">
        <v>38519</v>
      </c>
      <c r="B54">
        <f>Data!J54</f>
        <v>30.8</v>
      </c>
      <c r="C54">
        <f t="shared" si="2"/>
        <v>9.13</v>
      </c>
      <c r="D54">
        <f t="shared" si="3"/>
        <v>0</v>
      </c>
      <c r="E54">
        <f t="shared" si="0"/>
        <v>20.497400231002448</v>
      </c>
      <c r="F54">
        <f t="shared" si="1"/>
        <v>0</v>
      </c>
    </row>
    <row r="55" spans="1:6" ht="12.75">
      <c r="A55" s="1">
        <v>38520</v>
      </c>
      <c r="B55">
        <f>Data!J55</f>
        <v>15.9</v>
      </c>
      <c r="C55">
        <f t="shared" si="2"/>
        <v>9.690000000000001</v>
      </c>
      <c r="D55">
        <f t="shared" si="3"/>
        <v>0</v>
      </c>
      <c r="E55">
        <f t="shared" si="0"/>
        <v>15.9</v>
      </c>
      <c r="F55">
        <f t="shared" si="1"/>
        <v>1</v>
      </c>
    </row>
    <row r="56" spans="1:6" ht="12.75">
      <c r="A56" s="1">
        <v>38521</v>
      </c>
      <c r="B56">
        <f>Data!J56</f>
        <v>10.3</v>
      </c>
      <c r="C56">
        <f t="shared" si="2"/>
        <v>10.250000000000002</v>
      </c>
      <c r="D56">
        <f t="shared" si="3"/>
        <v>0</v>
      </c>
      <c r="E56">
        <f t="shared" si="0"/>
        <v>10.3</v>
      </c>
      <c r="F56">
        <f t="shared" si="1"/>
        <v>0</v>
      </c>
    </row>
    <row r="57" spans="1:6" ht="12.75">
      <c r="A57" s="1">
        <v>38522</v>
      </c>
      <c r="B57">
        <f>Data!J57</f>
        <v>7.89</v>
      </c>
      <c r="C57">
        <f t="shared" si="2"/>
        <v>7.89</v>
      </c>
      <c r="D57">
        <f t="shared" si="3"/>
        <v>1</v>
      </c>
      <c r="E57">
        <f t="shared" si="0"/>
        <v>7.89</v>
      </c>
      <c r="F57">
        <f t="shared" si="1"/>
        <v>0</v>
      </c>
    </row>
    <row r="58" spans="1:6" ht="12.75">
      <c r="A58" s="1">
        <v>38523</v>
      </c>
      <c r="B58">
        <f>Data!J58</f>
        <v>11.6</v>
      </c>
      <c r="C58">
        <f aca="true" t="shared" si="4" ref="C58:C73">+IF(B58-C57&gt;$C$3,C57+$C$3,B58)</f>
        <v>8.45</v>
      </c>
      <c r="D58">
        <f aca="true" t="shared" si="5" ref="D58:D73">+IF(AND(B58=C58,B57&gt;C57,B57&gt;=C58),1,0)</f>
        <v>0</v>
      </c>
      <c r="E58">
        <f aca="true" t="shared" si="6" ref="E58:E73">+IF(B58-E57&gt;$E$4,E57+$E$4,B58)</f>
        <v>11.6</v>
      </c>
      <c r="F58">
        <f aca="true" t="shared" si="7" ref="F58:F73">+IF(AND(B58=E58,B57&gt;E57,B57&gt;=E58),1,0)</f>
        <v>0</v>
      </c>
    </row>
    <row r="59" spans="1:6" ht="12.75">
      <c r="A59" s="1">
        <v>38524</v>
      </c>
      <c r="B59">
        <f>Data!J59</f>
        <v>14.4</v>
      </c>
      <c r="C59">
        <f t="shared" si="4"/>
        <v>9.01</v>
      </c>
      <c r="D59">
        <f t="shared" si="5"/>
        <v>0</v>
      </c>
      <c r="E59">
        <f t="shared" si="6"/>
        <v>14.4</v>
      </c>
      <c r="F59">
        <f t="shared" si="7"/>
        <v>0</v>
      </c>
    </row>
    <row r="60" spans="1:6" ht="12.75">
      <c r="A60" s="1">
        <v>38525</v>
      </c>
      <c r="B60">
        <f>Data!J60</f>
        <v>15</v>
      </c>
      <c r="C60">
        <f t="shared" si="4"/>
        <v>9.57</v>
      </c>
      <c r="D60">
        <f t="shared" si="5"/>
        <v>0</v>
      </c>
      <c r="E60">
        <f t="shared" si="6"/>
        <v>15</v>
      </c>
      <c r="F60">
        <f t="shared" si="7"/>
        <v>0</v>
      </c>
    </row>
    <row r="61" spans="1:6" ht="12.75">
      <c r="A61" s="1">
        <v>38526</v>
      </c>
      <c r="B61">
        <f>Data!J61</f>
        <v>12</v>
      </c>
      <c r="C61">
        <f t="shared" si="4"/>
        <v>10.13</v>
      </c>
      <c r="D61">
        <f t="shared" si="5"/>
        <v>0</v>
      </c>
      <c r="E61">
        <f t="shared" si="6"/>
        <v>12</v>
      </c>
      <c r="F61">
        <f t="shared" si="7"/>
        <v>0</v>
      </c>
    </row>
    <row r="62" spans="1:6" ht="12.75">
      <c r="A62" s="1">
        <v>38527</v>
      </c>
      <c r="B62">
        <f>Data!J62</f>
        <v>13.8</v>
      </c>
      <c r="C62">
        <f t="shared" si="4"/>
        <v>10.690000000000001</v>
      </c>
      <c r="D62">
        <f t="shared" si="5"/>
        <v>0</v>
      </c>
      <c r="E62">
        <f t="shared" si="6"/>
        <v>13.8</v>
      </c>
      <c r="F62">
        <f t="shared" si="7"/>
        <v>0</v>
      </c>
    </row>
    <row r="63" spans="1:6" ht="12.75">
      <c r="A63" s="1">
        <v>38528</v>
      </c>
      <c r="B63">
        <f>Data!J63</f>
        <v>11.2</v>
      </c>
      <c r="C63">
        <f t="shared" si="4"/>
        <v>11.2</v>
      </c>
      <c r="D63">
        <f t="shared" si="5"/>
        <v>1</v>
      </c>
      <c r="E63">
        <f t="shared" si="6"/>
        <v>11.2</v>
      </c>
      <c r="F63">
        <f t="shared" si="7"/>
        <v>0</v>
      </c>
    </row>
    <row r="64" spans="1:6" ht="12.75">
      <c r="A64" s="1">
        <v>38529</v>
      </c>
      <c r="B64">
        <f>Data!J64</f>
        <v>12.9</v>
      </c>
      <c r="C64">
        <f t="shared" si="4"/>
        <v>11.76</v>
      </c>
      <c r="D64">
        <f t="shared" si="5"/>
        <v>0</v>
      </c>
      <c r="E64">
        <f t="shared" si="6"/>
        <v>12.9</v>
      </c>
      <c r="F64">
        <f t="shared" si="7"/>
        <v>0</v>
      </c>
    </row>
    <row r="65" spans="1:6" ht="12.75">
      <c r="A65" s="1">
        <v>38530</v>
      </c>
      <c r="B65">
        <f>Data!J65</f>
        <v>12.4</v>
      </c>
      <c r="C65">
        <f t="shared" si="4"/>
        <v>12.32</v>
      </c>
      <c r="D65">
        <f t="shared" si="5"/>
        <v>0</v>
      </c>
      <c r="E65">
        <f t="shared" si="6"/>
        <v>12.4</v>
      </c>
      <c r="F65">
        <f t="shared" si="7"/>
        <v>0</v>
      </c>
    </row>
    <row r="66" spans="1:6" ht="12.75">
      <c r="A66" s="1">
        <v>38531</v>
      </c>
      <c r="B66">
        <f>Data!J66</f>
        <v>12</v>
      </c>
      <c r="C66">
        <f t="shared" si="4"/>
        <v>12</v>
      </c>
      <c r="D66">
        <f t="shared" si="5"/>
        <v>1</v>
      </c>
      <c r="E66">
        <f t="shared" si="6"/>
        <v>12</v>
      </c>
      <c r="F66">
        <f t="shared" si="7"/>
        <v>0</v>
      </c>
    </row>
    <row r="67" spans="1:6" ht="12.75">
      <c r="A67" s="1">
        <v>38532</v>
      </c>
      <c r="B67">
        <f>Data!J67</f>
        <v>10.3</v>
      </c>
      <c r="C67">
        <f t="shared" si="4"/>
        <v>10.3</v>
      </c>
      <c r="D67">
        <f t="shared" si="5"/>
        <v>0</v>
      </c>
      <c r="E67">
        <f t="shared" si="6"/>
        <v>10.3</v>
      </c>
      <c r="F67">
        <f t="shared" si="7"/>
        <v>0</v>
      </c>
    </row>
    <row r="68" spans="1:6" ht="12.75">
      <c r="A68" s="1">
        <v>38533</v>
      </c>
      <c r="B68">
        <f>Data!J68</f>
        <v>8.33</v>
      </c>
      <c r="C68">
        <f t="shared" si="4"/>
        <v>8.33</v>
      </c>
      <c r="D68">
        <f t="shared" si="5"/>
        <v>0</v>
      </c>
      <c r="E68">
        <f t="shared" si="6"/>
        <v>8.33</v>
      </c>
      <c r="F68">
        <f t="shared" si="7"/>
        <v>0</v>
      </c>
    </row>
    <row r="69" spans="1:6" ht="12.75">
      <c r="A69" s="1">
        <v>38534</v>
      </c>
      <c r="B69">
        <f>Data!J69</f>
        <v>6.85</v>
      </c>
      <c r="C69">
        <f t="shared" si="4"/>
        <v>6.85</v>
      </c>
      <c r="D69">
        <f t="shared" si="5"/>
        <v>0</v>
      </c>
      <c r="E69">
        <f t="shared" si="6"/>
        <v>6.85</v>
      </c>
      <c r="F69">
        <f t="shared" si="7"/>
        <v>0</v>
      </c>
    </row>
    <row r="70" spans="1:6" ht="12.75">
      <c r="A70" s="1">
        <v>38535</v>
      </c>
      <c r="B70">
        <f>Data!J70</f>
        <v>8.41</v>
      </c>
      <c r="C70">
        <f t="shared" si="4"/>
        <v>7.41</v>
      </c>
      <c r="D70">
        <f t="shared" si="5"/>
        <v>0</v>
      </c>
      <c r="E70">
        <f t="shared" si="6"/>
        <v>8.41</v>
      </c>
      <c r="F70">
        <f t="shared" si="7"/>
        <v>0</v>
      </c>
    </row>
    <row r="71" spans="1:6" ht="12.75">
      <c r="A71" s="1">
        <v>38536</v>
      </c>
      <c r="B71">
        <f>Data!J71</f>
        <v>13.2</v>
      </c>
      <c r="C71">
        <f t="shared" si="4"/>
        <v>7.970000000000001</v>
      </c>
      <c r="D71">
        <f t="shared" si="5"/>
        <v>0</v>
      </c>
      <c r="E71">
        <f t="shared" si="6"/>
        <v>12.642466743667484</v>
      </c>
      <c r="F71">
        <f t="shared" si="7"/>
        <v>0</v>
      </c>
    </row>
    <row r="72" spans="1:6" ht="12.75">
      <c r="A72" s="1">
        <v>38537</v>
      </c>
      <c r="B72">
        <f>Data!J72</f>
        <v>19.6</v>
      </c>
      <c r="C72">
        <f t="shared" si="4"/>
        <v>8.530000000000001</v>
      </c>
      <c r="D72">
        <f t="shared" si="5"/>
        <v>0</v>
      </c>
      <c r="E72">
        <f t="shared" si="6"/>
        <v>16.874933487334967</v>
      </c>
      <c r="F72">
        <f t="shared" si="7"/>
        <v>0</v>
      </c>
    </row>
    <row r="73" spans="1:6" ht="12.75">
      <c r="A73" s="1">
        <v>38538</v>
      </c>
      <c r="B73">
        <f>Data!J73</f>
        <v>12</v>
      </c>
      <c r="C73">
        <f t="shared" si="4"/>
        <v>9.090000000000002</v>
      </c>
      <c r="D73">
        <f t="shared" si="5"/>
        <v>0</v>
      </c>
      <c r="E73">
        <f t="shared" si="6"/>
        <v>12</v>
      </c>
      <c r="F73">
        <f t="shared" si="7"/>
        <v>1</v>
      </c>
    </row>
    <row r="75" spans="2:6" ht="12.75">
      <c r="B75">
        <f>AVERAGE(B8:B73)</f>
        <v>10.446363636363637</v>
      </c>
      <c r="C75" s="14">
        <f>AVERAGE(C8:C73)/B75</f>
        <v>0.6689148028892173</v>
      </c>
      <c r="D75">
        <f>SUM(D6:D73)</f>
        <v>15</v>
      </c>
      <c r="E75" s="14">
        <f>(AVERAGE(E8:E73)-AVERAGE(C8:C73))/B75</f>
        <v>0.13501813147102065</v>
      </c>
      <c r="F75">
        <f>SUM(F6:F73)</f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88</v>
      </c>
      <c r="F1" s="2" t="s">
        <v>20</v>
      </c>
      <c r="G1" t="s">
        <v>21</v>
      </c>
      <c r="H1" s="25" t="str">
        <f>G1</f>
        <v>Nt</v>
      </c>
      <c r="K1" t="s">
        <v>1</v>
      </c>
      <c r="M1">
        <f>+AVERAGE(B6:B74)</f>
        <v>16.583088235294117</v>
      </c>
    </row>
    <row r="2" spans="3:13" ht="12.75">
      <c r="C2" t="s">
        <v>84</v>
      </c>
      <c r="E2" s="3"/>
      <c r="F2" s="4">
        <f>+C3</f>
        <v>1.01</v>
      </c>
      <c r="G2">
        <f>D3</f>
        <v>8</v>
      </c>
      <c r="H2" s="25">
        <f>G2</f>
        <v>8</v>
      </c>
      <c r="L2" s="5" t="s">
        <v>3</v>
      </c>
      <c r="M2" s="5">
        <f>+J19/I19</f>
        <v>0.8734082397003747</v>
      </c>
    </row>
    <row r="3" spans="3:13" ht="12.75">
      <c r="C3" s="6">
        <v>1.01</v>
      </c>
      <c r="D3" s="6">
        <f>+D75</f>
        <v>8</v>
      </c>
      <c r="E3" s="7">
        <v>-0.35</v>
      </c>
      <c r="F3" s="4"/>
      <c r="G3" s="25">
        <v>1.4</v>
      </c>
      <c r="H3" s="25"/>
      <c r="J3" t="s">
        <v>4</v>
      </c>
      <c r="L3" s="8" t="s">
        <v>5</v>
      </c>
      <c r="M3" s="8">
        <f>+L19/I19</f>
        <v>0.01423220973782768</v>
      </c>
    </row>
    <row r="4" spans="5:13" ht="12.75">
      <c r="E4" s="8">
        <f>+C3*2^(E3+0.618)</f>
        <v>1.21617875504373</v>
      </c>
      <c r="F4" s="2">
        <f>F75</f>
        <v>7</v>
      </c>
      <c r="G4" s="25">
        <v>4.090721421695991</v>
      </c>
      <c r="H4" s="25">
        <v>1</v>
      </c>
      <c r="J4" s="5">
        <f>+C3</f>
        <v>1.01</v>
      </c>
      <c r="K4" s="8">
        <f>+E4</f>
        <v>1.21617875504373</v>
      </c>
      <c r="L4" s="9" t="s">
        <v>6</v>
      </c>
      <c r="M4" s="9">
        <f>+M19/I19</f>
        <v>0.11235955056179778</v>
      </c>
    </row>
    <row r="5" spans="2:7" ht="12.75">
      <c r="B5" t="s">
        <v>31</v>
      </c>
      <c r="C5" t="s">
        <v>32</v>
      </c>
      <c r="D5" t="s">
        <v>7</v>
      </c>
      <c r="E5" t="s">
        <v>101</v>
      </c>
      <c r="F5" s="10" t="s">
        <v>7</v>
      </c>
      <c r="G5" s="11"/>
    </row>
    <row r="6" spans="1:13" ht="12.75">
      <c r="A6" s="1">
        <v>38471</v>
      </c>
      <c r="B6">
        <f>Data!O6</f>
        <v>5.35</v>
      </c>
      <c r="C6" s="12">
        <f>B6</f>
        <v>5.35</v>
      </c>
      <c r="D6">
        <v>0</v>
      </c>
      <c r="E6" s="12">
        <f>B6</f>
        <v>5.35</v>
      </c>
      <c r="F6">
        <v>0</v>
      </c>
      <c r="I6" t="s">
        <v>31</v>
      </c>
      <c r="J6" t="s">
        <v>32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Data!O7</f>
        <v>5.05</v>
      </c>
      <c r="C7">
        <f>+IF(B7-C6&gt;$C$3,C6+$C$3,B7)</f>
        <v>5.05</v>
      </c>
      <c r="D7">
        <f>+IF(AND(B7=C7,B6&gt;C6,B6&gt;=C7),1,0)</f>
        <v>0</v>
      </c>
      <c r="E7">
        <f aca="true" t="shared" si="0" ref="E7:E57">+IF(B7-E6&gt;$E$4,E6+$E$4,B7)</f>
        <v>5.05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Data!O8</f>
        <v>5.85</v>
      </c>
      <c r="C8">
        <f>+IF(B8-C7&gt;$C$3,C7+$C$3,B8)</f>
        <v>5.85</v>
      </c>
      <c r="D8">
        <f>+IF(AND(B8=C8,B7&gt;C7,B7&gt;=C8),1,0)</f>
        <v>0</v>
      </c>
      <c r="E8">
        <f t="shared" si="0"/>
        <v>5.85</v>
      </c>
      <c r="F8">
        <f aca="true" t="shared" si="1" ref="F8:F57">+IF(AND(B8=E8,B7&gt;E7,B7&gt;=E8),1,0)</f>
        <v>0</v>
      </c>
      <c r="H8" s="13">
        <v>38384</v>
      </c>
    </row>
    <row r="9" spans="1:13" ht="12.75">
      <c r="A9" s="1">
        <v>38474</v>
      </c>
      <c r="B9">
        <f>Data!O9</f>
        <v>6.3</v>
      </c>
      <c r="C9">
        <f>+IF(B9-C8&gt;$C$3,C8+$C$3,B9)</f>
        <v>6.3</v>
      </c>
      <c r="D9">
        <f>+IF(AND(B9=C9,B8&gt;C8,B8&gt;=C9),1,0)</f>
        <v>0</v>
      </c>
      <c r="E9">
        <f t="shared" si="0"/>
        <v>6.3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Data!O10</f>
        <v>3.2</v>
      </c>
      <c r="C10">
        <f aca="true" t="shared" si="2" ref="C10:C57">+IF(B10-C9&gt;$C$3,C9+$C$3,B10)</f>
        <v>3.2</v>
      </c>
      <c r="D10">
        <f aca="true" t="shared" si="3" ref="D10:D57">+IF(AND(B10=C10,B9&gt;C9,B9&gt;=C10),1,0)</f>
        <v>0</v>
      </c>
      <c r="E10">
        <f t="shared" si="0"/>
        <v>3.2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Data!O11</f>
        <v>5.85</v>
      </c>
      <c r="C11">
        <f t="shared" si="2"/>
        <v>4.21</v>
      </c>
      <c r="D11">
        <f t="shared" si="3"/>
        <v>0</v>
      </c>
      <c r="E11">
        <f t="shared" si="0"/>
        <v>4.41617875504373</v>
      </c>
      <c r="F11">
        <f t="shared" si="1"/>
        <v>0</v>
      </c>
      <c r="H11" s="13">
        <v>38473</v>
      </c>
      <c r="I11" s="4">
        <f>+MAX(B$8:B$38)-MIN(B$8:B$38)</f>
        <v>14.95</v>
      </c>
      <c r="J11" s="4">
        <f>+MAX(C$8:C$38)-MIN(C$8:C$38)</f>
        <v>12.419999999999998</v>
      </c>
      <c r="K11" s="4">
        <f>+MAX(E$8:E$38)-MIN(E$8:E$38)</f>
        <v>12.7</v>
      </c>
      <c r="L11" s="14">
        <f>+K11-J11</f>
        <v>0.28000000000000114</v>
      </c>
      <c r="M11" s="14">
        <f>+I11-K11</f>
        <v>2.25</v>
      </c>
    </row>
    <row r="12" spans="1:13" ht="12.75">
      <c r="A12" s="1">
        <v>38477</v>
      </c>
      <c r="B12">
        <f>Data!O12</f>
        <v>7.4</v>
      </c>
      <c r="C12">
        <f t="shared" si="2"/>
        <v>5.22</v>
      </c>
      <c r="D12">
        <f t="shared" si="3"/>
        <v>0</v>
      </c>
      <c r="E12">
        <f t="shared" si="0"/>
        <v>5.63235751008746</v>
      </c>
      <c r="F12">
        <f t="shared" si="1"/>
        <v>0</v>
      </c>
      <c r="H12" s="13">
        <v>38504</v>
      </c>
      <c r="I12" s="4">
        <f>+MAX(B$39:B$68)-MIN(B$39:B$68)</f>
        <v>11.749999999999998</v>
      </c>
      <c r="J12" s="4">
        <f>+MAX(C$39:C$68)-MIN(C$39:C$68)</f>
        <v>10.9</v>
      </c>
      <c r="K12" s="4">
        <f>+MAX(E$39:E$68)-MIN(E$39:E$68)</f>
        <v>10.999999999999998</v>
      </c>
      <c r="L12" s="14">
        <f>+K12-J12</f>
        <v>0.09999999999999787</v>
      </c>
      <c r="M12" s="14">
        <f>+I12-K12</f>
        <v>0.75</v>
      </c>
    </row>
    <row r="13" spans="1:13" ht="12.75">
      <c r="A13" s="1">
        <v>38478</v>
      </c>
      <c r="B13">
        <f>Data!O13</f>
        <v>9.5</v>
      </c>
      <c r="C13">
        <f t="shared" si="2"/>
        <v>6.2299999999999995</v>
      </c>
      <c r="D13">
        <f t="shared" si="3"/>
        <v>0</v>
      </c>
      <c r="E13">
        <f t="shared" si="0"/>
        <v>6.84853626513119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Data!O14</f>
        <v>12.65</v>
      </c>
      <c r="C14">
        <f t="shared" si="2"/>
        <v>7.239999999999999</v>
      </c>
      <c r="D14">
        <f t="shared" si="3"/>
        <v>0</v>
      </c>
      <c r="E14">
        <f t="shared" si="0"/>
        <v>8.06471502017492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Data!O15</f>
        <v>14.65</v>
      </c>
      <c r="C15">
        <f t="shared" si="2"/>
        <v>8.25</v>
      </c>
      <c r="D15">
        <f t="shared" si="3"/>
        <v>0</v>
      </c>
      <c r="E15">
        <f t="shared" si="0"/>
        <v>9.280893775218649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Data!O16</f>
        <v>14.95</v>
      </c>
      <c r="C16">
        <f t="shared" si="2"/>
        <v>9.26</v>
      </c>
      <c r="D16">
        <f t="shared" si="3"/>
        <v>0</v>
      </c>
      <c r="E16">
        <f t="shared" si="0"/>
        <v>10.497072530262379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Data!O17</f>
        <v>14.8</v>
      </c>
      <c r="C17">
        <f t="shared" si="2"/>
        <v>10.27</v>
      </c>
      <c r="D17">
        <f t="shared" si="3"/>
        <v>0</v>
      </c>
      <c r="E17">
        <f t="shared" si="0"/>
        <v>11.713251285306109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Data!O18</f>
        <v>15.05</v>
      </c>
      <c r="C18">
        <f t="shared" si="2"/>
        <v>11.28</v>
      </c>
      <c r="D18">
        <f t="shared" si="3"/>
        <v>0</v>
      </c>
      <c r="E18">
        <f t="shared" si="0"/>
        <v>12.929430040349839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Data!O19</f>
        <v>5.6</v>
      </c>
      <c r="C19">
        <f t="shared" si="2"/>
        <v>5.6</v>
      </c>
      <c r="D19">
        <f t="shared" si="3"/>
        <v>1</v>
      </c>
      <c r="E19">
        <f t="shared" si="0"/>
        <v>5.6</v>
      </c>
      <c r="F19">
        <f t="shared" si="1"/>
        <v>1</v>
      </c>
      <c r="H19" t="s">
        <v>9</v>
      </c>
      <c r="I19" s="14">
        <f>+AVERAGE(I7:I18)</f>
        <v>13.349999999999998</v>
      </c>
      <c r="J19" s="14">
        <f>+AVERAGE(J7:J18)</f>
        <v>11.66</v>
      </c>
      <c r="K19" s="14">
        <f>+AVERAGE(K7:K18)</f>
        <v>11.849999999999998</v>
      </c>
      <c r="L19" s="14">
        <f>+AVERAGE(L7:L18)</f>
        <v>0.1899999999999995</v>
      </c>
      <c r="M19" s="14">
        <f>+AVERAGE(M7:M18)</f>
        <v>1.5</v>
      </c>
    </row>
    <row r="20" spans="1:6" ht="12.75">
      <c r="A20" s="1">
        <v>38485</v>
      </c>
      <c r="B20">
        <f>Data!O20</f>
        <v>6.3</v>
      </c>
      <c r="C20">
        <f t="shared" si="2"/>
        <v>6.3</v>
      </c>
      <c r="D20">
        <f t="shared" si="3"/>
        <v>0</v>
      </c>
      <c r="E20">
        <f t="shared" si="0"/>
        <v>6.3</v>
      </c>
      <c r="F20">
        <f t="shared" si="1"/>
        <v>0</v>
      </c>
    </row>
    <row r="21" spans="1:8" ht="12.75">
      <c r="A21" s="1">
        <v>38486</v>
      </c>
      <c r="B21">
        <f>Data!O21</f>
        <v>14</v>
      </c>
      <c r="C21">
        <f t="shared" si="2"/>
        <v>7.31</v>
      </c>
      <c r="D21">
        <f t="shared" si="3"/>
        <v>0</v>
      </c>
      <c r="E21">
        <f t="shared" si="0"/>
        <v>7.51617875504373</v>
      </c>
      <c r="F21">
        <f t="shared" si="1"/>
        <v>0</v>
      </c>
      <c r="H21" s="15"/>
    </row>
    <row r="22" spans="1:6" ht="12.75">
      <c r="A22" s="1">
        <v>38487</v>
      </c>
      <c r="B22">
        <f>Data!O22</f>
        <v>11.1</v>
      </c>
      <c r="C22">
        <f t="shared" si="2"/>
        <v>8.32</v>
      </c>
      <c r="D22">
        <f t="shared" si="3"/>
        <v>0</v>
      </c>
      <c r="E22">
        <f t="shared" si="0"/>
        <v>8.73235751008746</v>
      </c>
      <c r="F22">
        <f t="shared" si="1"/>
        <v>0</v>
      </c>
    </row>
    <row r="23" spans="1:6" ht="12.75">
      <c r="A23" s="1">
        <v>38488</v>
      </c>
      <c r="B23">
        <f>Data!O23</f>
        <v>8.9</v>
      </c>
      <c r="C23">
        <f t="shared" si="2"/>
        <v>8.9</v>
      </c>
      <c r="D23">
        <f t="shared" si="3"/>
        <v>1</v>
      </c>
      <c r="E23">
        <f t="shared" si="0"/>
        <v>8.9</v>
      </c>
      <c r="F23">
        <f t="shared" si="1"/>
        <v>1</v>
      </c>
    </row>
    <row r="24" spans="1:6" ht="12.75">
      <c r="A24" s="1">
        <v>38489</v>
      </c>
      <c r="B24">
        <f>Data!O24</f>
        <v>7.9</v>
      </c>
      <c r="C24">
        <f t="shared" si="2"/>
        <v>7.9</v>
      </c>
      <c r="D24">
        <f t="shared" si="3"/>
        <v>0</v>
      </c>
      <c r="E24">
        <f t="shared" si="0"/>
        <v>7.9</v>
      </c>
      <c r="F24">
        <f t="shared" si="1"/>
        <v>0</v>
      </c>
    </row>
    <row r="25" spans="1:6" ht="12.75">
      <c r="A25" s="1">
        <v>38490</v>
      </c>
      <c r="B25">
        <f>Data!O25</f>
        <v>9.25</v>
      </c>
      <c r="C25">
        <f t="shared" si="2"/>
        <v>8.91</v>
      </c>
      <c r="D25">
        <f t="shared" si="3"/>
        <v>0</v>
      </c>
      <c r="E25">
        <f t="shared" si="0"/>
        <v>9.11617875504373</v>
      </c>
      <c r="F25">
        <f t="shared" si="1"/>
        <v>0</v>
      </c>
    </row>
    <row r="26" spans="1:6" ht="12.75">
      <c r="A26" s="1">
        <v>38491</v>
      </c>
      <c r="B26">
        <f>Data!O26</f>
        <v>10.8</v>
      </c>
      <c r="C26">
        <f t="shared" si="2"/>
        <v>9.92</v>
      </c>
      <c r="D26">
        <f t="shared" si="3"/>
        <v>0</v>
      </c>
      <c r="E26">
        <f t="shared" si="0"/>
        <v>10.33235751008746</v>
      </c>
      <c r="F26">
        <f t="shared" si="1"/>
        <v>0</v>
      </c>
    </row>
    <row r="27" spans="1:6" ht="12.75">
      <c r="A27" s="1">
        <v>38492</v>
      </c>
      <c r="B27">
        <f>Data!O27</f>
        <v>12.05</v>
      </c>
      <c r="C27">
        <f t="shared" si="2"/>
        <v>10.93</v>
      </c>
      <c r="D27">
        <f t="shared" si="3"/>
        <v>0</v>
      </c>
      <c r="E27">
        <f t="shared" si="0"/>
        <v>11.54853626513119</v>
      </c>
      <c r="F27">
        <f t="shared" si="1"/>
        <v>0</v>
      </c>
    </row>
    <row r="28" spans="1:6" ht="12.75">
      <c r="A28" s="1">
        <v>38493</v>
      </c>
      <c r="B28">
        <f>Data!O28</f>
        <v>15.5</v>
      </c>
      <c r="C28">
        <f t="shared" si="2"/>
        <v>11.94</v>
      </c>
      <c r="D28">
        <f t="shared" si="3"/>
        <v>0</v>
      </c>
      <c r="E28">
        <f t="shared" si="0"/>
        <v>12.76471502017492</v>
      </c>
      <c r="F28">
        <f t="shared" si="1"/>
        <v>0</v>
      </c>
    </row>
    <row r="29" spans="1:6" ht="12.75">
      <c r="A29" s="1">
        <v>38494</v>
      </c>
      <c r="B29">
        <f>Data!O29</f>
        <v>11.05</v>
      </c>
      <c r="C29">
        <f t="shared" si="2"/>
        <v>11.05</v>
      </c>
      <c r="D29">
        <f t="shared" si="3"/>
        <v>1</v>
      </c>
      <c r="E29">
        <f t="shared" si="0"/>
        <v>11.05</v>
      </c>
      <c r="F29">
        <f t="shared" si="1"/>
        <v>1</v>
      </c>
    </row>
    <row r="30" spans="1:6" ht="12.75">
      <c r="A30" s="1">
        <v>38495</v>
      </c>
      <c r="B30">
        <f>Data!O30</f>
        <v>11.75</v>
      </c>
      <c r="C30">
        <f t="shared" si="2"/>
        <v>11.75</v>
      </c>
      <c r="D30">
        <f t="shared" si="3"/>
        <v>0</v>
      </c>
      <c r="E30">
        <f t="shared" si="0"/>
        <v>11.75</v>
      </c>
      <c r="F30">
        <f t="shared" si="1"/>
        <v>0</v>
      </c>
    </row>
    <row r="31" spans="1:6" ht="12.75">
      <c r="A31" s="1">
        <v>38496</v>
      </c>
      <c r="B31">
        <f>Data!O31</f>
        <v>11.6</v>
      </c>
      <c r="C31">
        <f t="shared" si="2"/>
        <v>11.6</v>
      </c>
      <c r="D31">
        <f t="shared" si="3"/>
        <v>0</v>
      </c>
      <c r="E31">
        <f t="shared" si="0"/>
        <v>11.6</v>
      </c>
      <c r="F31">
        <f t="shared" si="1"/>
        <v>0</v>
      </c>
    </row>
    <row r="32" spans="1:6" ht="12.75">
      <c r="A32" s="1">
        <v>38497</v>
      </c>
      <c r="B32">
        <f>Data!O32</f>
        <v>15.55</v>
      </c>
      <c r="C32">
        <f t="shared" si="2"/>
        <v>12.61</v>
      </c>
      <c r="D32">
        <f t="shared" si="3"/>
        <v>0</v>
      </c>
      <c r="E32">
        <f t="shared" si="0"/>
        <v>12.81617875504373</v>
      </c>
      <c r="F32">
        <f t="shared" si="1"/>
        <v>0</v>
      </c>
    </row>
    <row r="33" spans="1:6" ht="12.75">
      <c r="A33" s="1">
        <v>38498</v>
      </c>
      <c r="B33">
        <f>Data!O33</f>
        <v>15.85</v>
      </c>
      <c r="C33">
        <f t="shared" si="2"/>
        <v>13.62</v>
      </c>
      <c r="D33">
        <f t="shared" si="3"/>
        <v>0</v>
      </c>
      <c r="E33">
        <f t="shared" si="0"/>
        <v>14.03235751008746</v>
      </c>
      <c r="F33">
        <f t="shared" si="1"/>
        <v>0</v>
      </c>
    </row>
    <row r="34" spans="1:6" ht="12.75">
      <c r="A34" s="1">
        <v>38499</v>
      </c>
      <c r="B34">
        <f>Data!O34</f>
        <v>18.15</v>
      </c>
      <c r="C34">
        <f t="shared" si="2"/>
        <v>14.629999999999999</v>
      </c>
      <c r="D34">
        <f t="shared" si="3"/>
        <v>0</v>
      </c>
      <c r="E34">
        <f t="shared" si="0"/>
        <v>15.24853626513119</v>
      </c>
      <c r="F34">
        <f t="shared" si="1"/>
        <v>0</v>
      </c>
    </row>
    <row r="35" spans="1:6" ht="12.75">
      <c r="A35" s="1">
        <v>38500</v>
      </c>
      <c r="B35">
        <f>Data!O35</f>
        <v>14.7</v>
      </c>
      <c r="C35">
        <f t="shared" si="2"/>
        <v>14.7</v>
      </c>
      <c r="D35">
        <f t="shared" si="3"/>
        <v>1</v>
      </c>
      <c r="E35">
        <f t="shared" si="0"/>
        <v>14.7</v>
      </c>
      <c r="F35">
        <f t="shared" si="1"/>
        <v>1</v>
      </c>
    </row>
    <row r="36" spans="1:6" ht="12.75">
      <c r="A36" s="1">
        <v>38501</v>
      </c>
      <c r="B36">
        <f>Data!O36</f>
        <v>13.6</v>
      </c>
      <c r="C36">
        <f t="shared" si="2"/>
        <v>13.6</v>
      </c>
      <c r="D36">
        <f t="shared" si="3"/>
        <v>0</v>
      </c>
      <c r="E36">
        <f t="shared" si="0"/>
        <v>13.6</v>
      </c>
      <c r="F36">
        <f t="shared" si="1"/>
        <v>0</v>
      </c>
    </row>
    <row r="37" spans="1:6" ht="12.75">
      <c r="A37" s="1">
        <v>38502</v>
      </c>
      <c r="B37">
        <f>Data!O37</f>
        <v>15.3</v>
      </c>
      <c r="C37">
        <f t="shared" si="2"/>
        <v>14.61</v>
      </c>
      <c r="D37">
        <f t="shared" si="3"/>
        <v>0</v>
      </c>
      <c r="E37">
        <f t="shared" si="0"/>
        <v>14.81617875504373</v>
      </c>
      <c r="F37">
        <f t="shared" si="1"/>
        <v>0</v>
      </c>
    </row>
    <row r="38" spans="1:6" ht="12.75">
      <c r="A38" s="1">
        <v>38503</v>
      </c>
      <c r="B38">
        <f>Data!O38</f>
        <v>15.9</v>
      </c>
      <c r="C38">
        <f t="shared" si="2"/>
        <v>15.62</v>
      </c>
      <c r="D38">
        <f t="shared" si="3"/>
        <v>0</v>
      </c>
      <c r="E38">
        <f t="shared" si="0"/>
        <v>15.9</v>
      </c>
      <c r="F38">
        <f t="shared" si="1"/>
        <v>0</v>
      </c>
    </row>
    <row r="39" spans="1:6" ht="12.75">
      <c r="A39" s="1">
        <v>38504</v>
      </c>
      <c r="B39">
        <f>Data!O39</f>
        <v>17.85</v>
      </c>
      <c r="C39">
        <f t="shared" si="2"/>
        <v>16.63</v>
      </c>
      <c r="D39">
        <f t="shared" si="3"/>
        <v>0</v>
      </c>
      <c r="E39">
        <f t="shared" si="0"/>
        <v>17.11617875504373</v>
      </c>
      <c r="F39">
        <f t="shared" si="1"/>
        <v>0</v>
      </c>
    </row>
    <row r="40" spans="1:6" ht="12.75">
      <c r="A40" s="1">
        <v>38505</v>
      </c>
      <c r="B40">
        <f>Data!O40</f>
        <v>19.05</v>
      </c>
      <c r="C40">
        <f t="shared" si="2"/>
        <v>17.64</v>
      </c>
      <c r="D40">
        <f t="shared" si="3"/>
        <v>0</v>
      </c>
      <c r="E40">
        <f t="shared" si="0"/>
        <v>18.332357510087462</v>
      </c>
      <c r="F40">
        <f t="shared" si="1"/>
        <v>0</v>
      </c>
    </row>
    <row r="41" spans="1:10" ht="12.75">
      <c r="A41" s="1">
        <v>38506</v>
      </c>
      <c r="B41">
        <f>Data!O41</f>
        <v>18.65</v>
      </c>
      <c r="C41">
        <f t="shared" si="2"/>
        <v>18.65</v>
      </c>
      <c r="D41">
        <f t="shared" si="3"/>
        <v>1</v>
      </c>
      <c r="E41">
        <f t="shared" si="0"/>
        <v>18.65</v>
      </c>
      <c r="F41">
        <f t="shared" si="1"/>
        <v>1</v>
      </c>
      <c r="J41" s="15"/>
    </row>
    <row r="42" spans="1:6" ht="12.75">
      <c r="A42" s="1">
        <v>38507</v>
      </c>
      <c r="B42">
        <f>Data!O42</f>
        <v>18.7</v>
      </c>
      <c r="C42">
        <f t="shared" si="2"/>
        <v>18.7</v>
      </c>
      <c r="D42">
        <f t="shared" si="3"/>
        <v>0</v>
      </c>
      <c r="E42">
        <f t="shared" si="0"/>
        <v>18.7</v>
      </c>
      <c r="F42">
        <f t="shared" si="1"/>
        <v>0</v>
      </c>
    </row>
    <row r="43" spans="1:6" ht="12.75">
      <c r="A43" s="1">
        <v>38508</v>
      </c>
      <c r="B43">
        <f>Data!O43</f>
        <v>22.05</v>
      </c>
      <c r="C43">
        <f t="shared" si="2"/>
        <v>19.71</v>
      </c>
      <c r="D43">
        <f t="shared" si="3"/>
        <v>0</v>
      </c>
      <c r="E43">
        <f t="shared" si="0"/>
        <v>19.91617875504373</v>
      </c>
      <c r="F43">
        <f t="shared" si="1"/>
        <v>0</v>
      </c>
    </row>
    <row r="44" spans="1:6" ht="12.75">
      <c r="A44" s="1">
        <v>38509</v>
      </c>
      <c r="B44">
        <f>Data!O44</f>
        <v>24.5</v>
      </c>
      <c r="C44">
        <f t="shared" si="2"/>
        <v>20.720000000000002</v>
      </c>
      <c r="D44">
        <f t="shared" si="3"/>
        <v>0</v>
      </c>
      <c r="E44">
        <f t="shared" si="0"/>
        <v>21.13235751008746</v>
      </c>
      <c r="F44">
        <f t="shared" si="1"/>
        <v>0</v>
      </c>
    </row>
    <row r="45" spans="1:6" ht="12.75">
      <c r="A45" s="1">
        <v>38510</v>
      </c>
      <c r="B45">
        <f>Data!O45</f>
        <v>22.8</v>
      </c>
      <c r="C45">
        <f t="shared" si="2"/>
        <v>21.730000000000004</v>
      </c>
      <c r="D45">
        <f t="shared" si="3"/>
        <v>0</v>
      </c>
      <c r="E45">
        <f t="shared" si="0"/>
        <v>22.348536265131187</v>
      </c>
      <c r="F45">
        <f t="shared" si="1"/>
        <v>0</v>
      </c>
    </row>
    <row r="46" spans="1:6" ht="12.75">
      <c r="A46" s="1">
        <v>38511</v>
      </c>
      <c r="B46">
        <f>Data!O46</f>
        <v>23.55</v>
      </c>
      <c r="C46">
        <f t="shared" si="2"/>
        <v>22.740000000000006</v>
      </c>
      <c r="D46">
        <f t="shared" si="3"/>
        <v>0</v>
      </c>
      <c r="E46">
        <f t="shared" si="0"/>
        <v>23.55</v>
      </c>
      <c r="F46">
        <f t="shared" si="1"/>
        <v>0</v>
      </c>
    </row>
    <row r="47" spans="1:6" ht="12.75">
      <c r="A47" s="1">
        <v>38512</v>
      </c>
      <c r="B47">
        <f>Data!O47</f>
        <v>23.95</v>
      </c>
      <c r="C47">
        <f t="shared" si="2"/>
        <v>23.750000000000007</v>
      </c>
      <c r="D47">
        <f t="shared" si="3"/>
        <v>0</v>
      </c>
      <c r="E47">
        <f t="shared" si="0"/>
        <v>23.95</v>
      </c>
      <c r="F47">
        <f t="shared" si="1"/>
        <v>0</v>
      </c>
    </row>
    <row r="48" spans="1:6" ht="12.75">
      <c r="A48" s="1">
        <v>38513</v>
      </c>
      <c r="B48">
        <f>Data!O48</f>
        <v>25.8</v>
      </c>
      <c r="C48">
        <f t="shared" si="2"/>
        <v>24.76000000000001</v>
      </c>
      <c r="D48">
        <f t="shared" si="3"/>
        <v>0</v>
      </c>
      <c r="E48">
        <f t="shared" si="0"/>
        <v>25.16617875504373</v>
      </c>
      <c r="F48">
        <f t="shared" si="1"/>
        <v>0</v>
      </c>
    </row>
    <row r="49" spans="1:6" ht="12.75">
      <c r="A49" s="1">
        <v>38514</v>
      </c>
      <c r="B49">
        <f>Data!O49</f>
        <v>26.15</v>
      </c>
      <c r="C49">
        <f t="shared" si="2"/>
        <v>25.77000000000001</v>
      </c>
      <c r="D49">
        <f t="shared" si="3"/>
        <v>0</v>
      </c>
      <c r="E49">
        <f t="shared" si="0"/>
        <v>26.15</v>
      </c>
      <c r="F49">
        <f t="shared" si="1"/>
        <v>0</v>
      </c>
    </row>
    <row r="50" spans="1:6" ht="12.75">
      <c r="A50" s="1">
        <v>38515</v>
      </c>
      <c r="B50">
        <f>Data!O50</f>
        <v>26.05</v>
      </c>
      <c r="C50">
        <f t="shared" si="2"/>
        <v>26.05</v>
      </c>
      <c r="D50">
        <f t="shared" si="3"/>
        <v>1</v>
      </c>
      <c r="E50">
        <f t="shared" si="0"/>
        <v>26.05</v>
      </c>
      <c r="F50">
        <f t="shared" si="1"/>
        <v>0</v>
      </c>
    </row>
    <row r="51" spans="1:6" ht="12.75">
      <c r="A51" s="1">
        <v>38516</v>
      </c>
      <c r="B51">
        <f>Data!O51</f>
        <v>25.7</v>
      </c>
      <c r="C51">
        <f t="shared" si="2"/>
        <v>25.7</v>
      </c>
      <c r="D51">
        <f t="shared" si="3"/>
        <v>0</v>
      </c>
      <c r="E51">
        <f t="shared" si="0"/>
        <v>25.7</v>
      </c>
      <c r="F51">
        <f t="shared" si="1"/>
        <v>0</v>
      </c>
    </row>
    <row r="52" spans="1:6" ht="12.75">
      <c r="A52" s="1">
        <v>38517</v>
      </c>
      <c r="B52">
        <f>Data!O52</f>
        <v>24.95</v>
      </c>
      <c r="C52">
        <f t="shared" si="2"/>
        <v>24.95</v>
      </c>
      <c r="D52">
        <f t="shared" si="3"/>
        <v>0</v>
      </c>
      <c r="E52">
        <f t="shared" si="0"/>
        <v>24.95</v>
      </c>
      <c r="F52">
        <f t="shared" si="1"/>
        <v>0</v>
      </c>
    </row>
    <row r="53" spans="1:6" ht="12.75">
      <c r="A53" s="1">
        <v>38518</v>
      </c>
      <c r="B53">
        <f>Data!O53</f>
        <v>21.45</v>
      </c>
      <c r="C53">
        <f t="shared" si="2"/>
        <v>21.45</v>
      </c>
      <c r="D53">
        <f t="shared" si="3"/>
        <v>0</v>
      </c>
      <c r="E53">
        <f t="shared" si="0"/>
        <v>21.45</v>
      </c>
      <c r="F53">
        <f t="shared" si="1"/>
        <v>0</v>
      </c>
    </row>
    <row r="54" spans="1:6" ht="12.75">
      <c r="A54" s="1">
        <v>38519</v>
      </c>
      <c r="B54">
        <f>Data!O54</f>
        <v>16.95</v>
      </c>
      <c r="C54">
        <f t="shared" si="2"/>
        <v>16.95</v>
      </c>
      <c r="D54">
        <f t="shared" si="3"/>
        <v>0</v>
      </c>
      <c r="E54">
        <f t="shared" si="0"/>
        <v>16.95</v>
      </c>
      <c r="F54">
        <f t="shared" si="1"/>
        <v>0</v>
      </c>
    </row>
    <row r="55" spans="1:6" ht="12.75">
      <c r="A55" s="1">
        <v>38520</v>
      </c>
      <c r="B55">
        <f>Data!O55</f>
        <v>17.3</v>
      </c>
      <c r="C55">
        <f t="shared" si="2"/>
        <v>17.3</v>
      </c>
      <c r="D55">
        <f t="shared" si="3"/>
        <v>0</v>
      </c>
      <c r="E55">
        <f t="shared" si="0"/>
        <v>17.3</v>
      </c>
      <c r="F55">
        <f t="shared" si="1"/>
        <v>0</v>
      </c>
    </row>
    <row r="56" spans="1:6" ht="12.75">
      <c r="A56" s="1">
        <v>38521</v>
      </c>
      <c r="B56">
        <f>Data!O56</f>
        <v>17.1</v>
      </c>
      <c r="C56">
        <f t="shared" si="2"/>
        <v>17.1</v>
      </c>
      <c r="D56">
        <f t="shared" si="3"/>
        <v>0</v>
      </c>
      <c r="E56">
        <f t="shared" si="0"/>
        <v>17.1</v>
      </c>
      <c r="F56">
        <f t="shared" si="1"/>
        <v>0</v>
      </c>
    </row>
    <row r="57" spans="1:6" ht="12.75">
      <c r="A57" s="1">
        <v>38522</v>
      </c>
      <c r="B57">
        <f>Data!O57</f>
        <v>15.15</v>
      </c>
      <c r="C57">
        <f t="shared" si="2"/>
        <v>15.15</v>
      </c>
      <c r="D57">
        <f t="shared" si="3"/>
        <v>0</v>
      </c>
      <c r="E57">
        <f t="shared" si="0"/>
        <v>15.15</v>
      </c>
      <c r="F57">
        <f t="shared" si="1"/>
        <v>0</v>
      </c>
    </row>
    <row r="58" spans="1:6" ht="12.75">
      <c r="A58" s="1">
        <v>38523</v>
      </c>
      <c r="B58">
        <f>Data!O58</f>
        <v>16.3</v>
      </c>
      <c r="C58">
        <f aca="true" t="shared" si="4" ref="C58:C73">+IF(B58-C57&gt;$C$3,C57+$C$3,B58)</f>
        <v>16.16</v>
      </c>
      <c r="D58">
        <f aca="true" t="shared" si="5" ref="D58:D73">+IF(AND(B58=C58,B57&gt;C57,B57&gt;=C58),1,0)</f>
        <v>0</v>
      </c>
      <c r="E58">
        <f aca="true" t="shared" si="6" ref="E58:E73">+IF(B58-E57&gt;$E$4,E57+$E$4,B58)</f>
        <v>16.3</v>
      </c>
      <c r="F58">
        <f aca="true" t="shared" si="7" ref="F58:F73">+IF(AND(B58=E58,B57&gt;E57,B57&gt;=E58),1,0)</f>
        <v>0</v>
      </c>
    </row>
    <row r="59" spans="1:6" ht="12.75">
      <c r="A59" s="1">
        <v>38524</v>
      </c>
      <c r="B59">
        <f>Data!O59</f>
        <v>19.85</v>
      </c>
      <c r="C59">
        <f t="shared" si="4"/>
        <v>17.17</v>
      </c>
      <c r="D59">
        <f t="shared" si="5"/>
        <v>0</v>
      </c>
      <c r="E59">
        <f t="shared" si="6"/>
        <v>17.516178755043732</v>
      </c>
      <c r="F59">
        <f t="shared" si="7"/>
        <v>0</v>
      </c>
    </row>
    <row r="60" spans="1:6" ht="12.75">
      <c r="A60" s="1">
        <v>38525</v>
      </c>
      <c r="B60">
        <f>Data!O60</f>
        <v>19.25</v>
      </c>
      <c r="C60">
        <f t="shared" si="4"/>
        <v>18.180000000000003</v>
      </c>
      <c r="D60">
        <f t="shared" si="5"/>
        <v>0</v>
      </c>
      <c r="E60">
        <f t="shared" si="6"/>
        <v>18.73235751008746</v>
      </c>
      <c r="F60">
        <f t="shared" si="7"/>
        <v>0</v>
      </c>
    </row>
    <row r="61" spans="1:6" ht="12.75">
      <c r="A61" s="1">
        <v>38526</v>
      </c>
      <c r="B61">
        <f>Data!O61</f>
        <v>18.3</v>
      </c>
      <c r="C61">
        <f t="shared" si="4"/>
        <v>18.3</v>
      </c>
      <c r="D61">
        <f t="shared" si="5"/>
        <v>1</v>
      </c>
      <c r="E61">
        <f t="shared" si="6"/>
        <v>18.3</v>
      </c>
      <c r="F61">
        <f t="shared" si="7"/>
        <v>1</v>
      </c>
    </row>
    <row r="62" spans="1:6" ht="12.75">
      <c r="A62" s="1">
        <v>38527</v>
      </c>
      <c r="B62">
        <f>Data!O62</f>
        <v>23.5</v>
      </c>
      <c r="C62">
        <f t="shared" si="4"/>
        <v>19.310000000000002</v>
      </c>
      <c r="D62">
        <f t="shared" si="5"/>
        <v>0</v>
      </c>
      <c r="E62">
        <f t="shared" si="6"/>
        <v>19.516178755043732</v>
      </c>
      <c r="F62">
        <f t="shared" si="7"/>
        <v>0</v>
      </c>
    </row>
    <row r="63" spans="1:6" ht="12.75">
      <c r="A63" s="1">
        <v>38528</v>
      </c>
      <c r="B63">
        <f>Data!O63</f>
        <v>26.3</v>
      </c>
      <c r="C63">
        <f t="shared" si="4"/>
        <v>20.320000000000004</v>
      </c>
      <c r="D63">
        <f t="shared" si="5"/>
        <v>0</v>
      </c>
      <c r="E63">
        <f t="shared" si="6"/>
        <v>20.73235751008746</v>
      </c>
      <c r="F63">
        <f t="shared" si="7"/>
        <v>0</v>
      </c>
    </row>
    <row r="64" spans="1:6" ht="12.75">
      <c r="A64" s="1">
        <v>38529</v>
      </c>
      <c r="B64">
        <f>Data!O64</f>
        <v>24.1</v>
      </c>
      <c r="C64">
        <f t="shared" si="4"/>
        <v>21.330000000000005</v>
      </c>
      <c r="D64">
        <f t="shared" si="5"/>
        <v>0</v>
      </c>
      <c r="E64">
        <f t="shared" si="6"/>
        <v>21.94853626513119</v>
      </c>
      <c r="F64">
        <f t="shared" si="7"/>
        <v>0</v>
      </c>
    </row>
    <row r="65" spans="1:6" ht="12.75">
      <c r="A65" s="1">
        <v>38530</v>
      </c>
      <c r="B65">
        <f>Data!O65</f>
        <v>25.15</v>
      </c>
      <c r="C65">
        <f t="shared" si="4"/>
        <v>22.340000000000007</v>
      </c>
      <c r="D65">
        <f t="shared" si="5"/>
        <v>0</v>
      </c>
      <c r="E65">
        <f t="shared" si="6"/>
        <v>23.164715020174917</v>
      </c>
      <c r="F65">
        <f t="shared" si="7"/>
        <v>0</v>
      </c>
    </row>
    <row r="66" spans="1:6" ht="12.75">
      <c r="A66" s="1">
        <v>38531</v>
      </c>
      <c r="B66">
        <f>Data!O66</f>
        <v>26.9</v>
      </c>
      <c r="C66">
        <f t="shared" si="4"/>
        <v>23.35000000000001</v>
      </c>
      <c r="D66">
        <f t="shared" si="5"/>
        <v>0</v>
      </c>
      <c r="E66">
        <f t="shared" si="6"/>
        <v>24.380893775218645</v>
      </c>
      <c r="F66">
        <f t="shared" si="7"/>
        <v>0</v>
      </c>
    </row>
    <row r="67" spans="1:6" ht="12.75">
      <c r="A67" s="1">
        <v>38532</v>
      </c>
      <c r="B67">
        <f>Data!O67</f>
        <v>25.5</v>
      </c>
      <c r="C67">
        <f t="shared" si="4"/>
        <v>24.36000000000001</v>
      </c>
      <c r="D67">
        <f t="shared" si="5"/>
        <v>0</v>
      </c>
      <c r="E67">
        <f t="shared" si="6"/>
        <v>25.5</v>
      </c>
      <c r="F67">
        <f t="shared" si="7"/>
        <v>1</v>
      </c>
    </row>
    <row r="68" spans="1:6" ht="12.75">
      <c r="A68" s="1">
        <v>38533</v>
      </c>
      <c r="B68">
        <f>Data!O68</f>
        <v>25.2</v>
      </c>
      <c r="C68">
        <f t="shared" si="4"/>
        <v>25.2</v>
      </c>
      <c r="D68">
        <f t="shared" si="5"/>
        <v>1</v>
      </c>
      <c r="E68">
        <f t="shared" si="6"/>
        <v>25.2</v>
      </c>
      <c r="F68">
        <f t="shared" si="7"/>
        <v>0</v>
      </c>
    </row>
    <row r="69" spans="1:6" ht="12.75">
      <c r="A69" s="1">
        <v>38534</v>
      </c>
      <c r="B69">
        <f>Data!O69</f>
        <v>21.15</v>
      </c>
      <c r="C69">
        <f t="shared" si="4"/>
        <v>21.15</v>
      </c>
      <c r="D69">
        <f t="shared" si="5"/>
        <v>0</v>
      </c>
      <c r="E69">
        <f t="shared" si="6"/>
        <v>21.15</v>
      </c>
      <c r="F69">
        <f t="shared" si="7"/>
        <v>0</v>
      </c>
    </row>
    <row r="70" spans="1:6" ht="12.75">
      <c r="A70" s="1">
        <v>38535</v>
      </c>
      <c r="B70">
        <f>Data!O70</f>
        <v>17.85</v>
      </c>
      <c r="C70">
        <f t="shared" si="4"/>
        <v>17.85</v>
      </c>
      <c r="D70">
        <f t="shared" si="5"/>
        <v>0</v>
      </c>
      <c r="E70">
        <f t="shared" si="6"/>
        <v>17.85</v>
      </c>
      <c r="F70">
        <f t="shared" si="7"/>
        <v>0</v>
      </c>
    </row>
    <row r="71" spans="1:6" ht="12.75">
      <c r="A71" s="1">
        <v>38536</v>
      </c>
      <c r="B71">
        <f>Data!O71</f>
        <v>19.35</v>
      </c>
      <c r="C71">
        <f t="shared" si="4"/>
        <v>18.860000000000003</v>
      </c>
      <c r="D71">
        <f t="shared" si="5"/>
        <v>0</v>
      </c>
      <c r="E71">
        <f t="shared" si="6"/>
        <v>19.06617875504373</v>
      </c>
      <c r="F71">
        <f t="shared" si="7"/>
        <v>0</v>
      </c>
    </row>
    <row r="72" spans="1:6" ht="12.75">
      <c r="A72" s="1">
        <v>38537</v>
      </c>
      <c r="B72">
        <f>Data!O72</f>
        <v>22.8</v>
      </c>
      <c r="C72">
        <f t="shared" si="4"/>
        <v>19.870000000000005</v>
      </c>
      <c r="D72">
        <f t="shared" si="5"/>
        <v>0</v>
      </c>
      <c r="E72">
        <f t="shared" si="6"/>
        <v>20.282357510087458</v>
      </c>
      <c r="F72">
        <f t="shared" si="7"/>
        <v>0</v>
      </c>
    </row>
    <row r="73" spans="1:6" ht="12.75">
      <c r="A73" s="1">
        <v>38538</v>
      </c>
      <c r="B73">
        <f>Data!O73</f>
        <v>23</v>
      </c>
      <c r="C73">
        <f t="shared" si="4"/>
        <v>20.880000000000006</v>
      </c>
      <c r="D73">
        <f t="shared" si="5"/>
        <v>0</v>
      </c>
      <c r="E73">
        <f t="shared" si="6"/>
        <v>21.498536265131186</v>
      </c>
      <c r="F73">
        <f t="shared" si="7"/>
        <v>0</v>
      </c>
    </row>
    <row r="75" spans="2:6" ht="12.75">
      <c r="B75">
        <f>AVERAGE(B8:B73)</f>
        <v>16.9280303030303</v>
      </c>
      <c r="C75" s="14">
        <f>AVERAGE(C8:C73)/B75</f>
        <v>0.9104587155963306</v>
      </c>
      <c r="D75">
        <f>SUM(D6:D73)</f>
        <v>8</v>
      </c>
      <c r="E75" s="14">
        <f>(AVERAGE(E8:E73)-AVERAGE(C8:C73))/B75</f>
        <v>0.02017998474283763</v>
      </c>
      <c r="F75">
        <f>SUM(F6:F73)</f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89</v>
      </c>
      <c r="F1" s="2" t="s">
        <v>91</v>
      </c>
      <c r="G1" t="s">
        <v>92</v>
      </c>
      <c r="H1" s="25" t="str">
        <f>Air_Temp!H1</f>
        <v>Nt</v>
      </c>
      <c r="K1" t="s">
        <v>1</v>
      </c>
      <c r="M1">
        <f>+AVERAGE(B6:B74)</f>
        <v>0.8102941176470589</v>
      </c>
    </row>
    <row r="2" spans="3:13" ht="12.75">
      <c r="C2" t="s">
        <v>90</v>
      </c>
      <c r="E2" s="3"/>
      <c r="F2" s="4">
        <f>+C3</f>
        <v>0.03</v>
      </c>
      <c r="G2">
        <f>D3</f>
        <v>14</v>
      </c>
      <c r="H2" s="25">
        <f>Air_Temp!H2</f>
        <v>8</v>
      </c>
      <c r="L2" s="5" t="s">
        <v>3</v>
      </c>
      <c r="M2" s="5">
        <f>+J19/I19</f>
        <v>0.01435185185185185</v>
      </c>
    </row>
    <row r="3" spans="3:13" ht="12.75">
      <c r="C3" s="6">
        <v>0.03</v>
      </c>
      <c r="D3" s="6">
        <f>+D75</f>
        <v>14</v>
      </c>
      <c r="E3" s="7">
        <v>3.2</v>
      </c>
      <c r="F3" s="4"/>
      <c r="G3" s="25">
        <v>5.8</v>
      </c>
      <c r="H3" s="25"/>
      <c r="J3" t="s">
        <v>4</v>
      </c>
      <c r="L3" s="8" t="s">
        <v>5</v>
      </c>
      <c r="M3" s="8">
        <f>+L19/I19</f>
        <v>0.09053483236005591</v>
      </c>
    </row>
    <row r="4" spans="5:13" ht="12.75">
      <c r="E4" s="8">
        <f>+C3*2^(E3+0.618)</f>
        <v>0.42311047579544153</v>
      </c>
      <c r="F4" s="2">
        <f>F75</f>
        <v>8</v>
      </c>
      <c r="G4" s="25">
        <v>2.56526223050899</v>
      </c>
      <c r="H4" s="25">
        <v>1</v>
      </c>
      <c r="J4" s="5">
        <f>+C3</f>
        <v>0.03</v>
      </c>
      <c r="K4" s="8">
        <f>+E4</f>
        <v>0.42311047579544153</v>
      </c>
      <c r="L4" s="9" t="s">
        <v>6</v>
      </c>
      <c r="M4" s="9">
        <f>+M19/I19</f>
        <v>0.8951133157880921</v>
      </c>
    </row>
    <row r="5" spans="2:7" ht="12.75">
      <c r="B5" t="s">
        <v>98</v>
      </c>
      <c r="C5" t="s">
        <v>99</v>
      </c>
      <c r="D5" t="s">
        <v>7</v>
      </c>
      <c r="E5" t="s">
        <v>100</v>
      </c>
      <c r="F5" s="10" t="s">
        <v>7</v>
      </c>
      <c r="G5" s="11"/>
    </row>
    <row r="6" spans="1:13" ht="12.75">
      <c r="A6" s="1">
        <v>38471</v>
      </c>
      <c r="B6">
        <f>Data!P6</f>
        <v>0</v>
      </c>
      <c r="C6" s="12">
        <f>B6</f>
        <v>0</v>
      </c>
      <c r="D6">
        <v>0</v>
      </c>
      <c r="E6" s="12">
        <f>B6</f>
        <v>0</v>
      </c>
      <c r="F6">
        <v>0</v>
      </c>
      <c r="I6" t="s">
        <v>98</v>
      </c>
      <c r="J6" t="s">
        <v>99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Data!P7</f>
        <v>1.1</v>
      </c>
      <c r="C7">
        <f>+IF(B7-C6&gt;$C$3,C6+$C$3,B7)</f>
        <v>0.03</v>
      </c>
      <c r="D7">
        <f>+IF(AND(B7=C7,B6&gt;C6,B6&gt;=C7),1,0)</f>
        <v>0</v>
      </c>
      <c r="E7">
        <f aca="true" t="shared" si="0" ref="E7:E57">+IF(B7-E6&gt;$E$4,E6+$E$4,B7)</f>
        <v>0.42311047579544153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Data!P8</f>
        <v>1.45</v>
      </c>
      <c r="C8">
        <f>+IF(B8-C7&gt;$C$3,C7+$C$3,B8)</f>
        <v>0.06</v>
      </c>
      <c r="D8">
        <f>+IF(AND(B8=C8,B7&gt;C7,B7&gt;=C8),1,0)</f>
        <v>0</v>
      </c>
      <c r="E8">
        <f t="shared" si="0"/>
        <v>0.8462209515908831</v>
      </c>
      <c r="F8">
        <f aca="true" t="shared" si="1" ref="F8:F57">+IF(AND(B8=E8,B7&gt;E7,B7&gt;=E8),1,0)</f>
        <v>0</v>
      </c>
      <c r="H8" s="13">
        <v>38384</v>
      </c>
    </row>
    <row r="9" spans="1:13" ht="12.75">
      <c r="A9" s="1">
        <v>38474</v>
      </c>
      <c r="B9">
        <f>Data!P9</f>
        <v>1.5</v>
      </c>
      <c r="C9">
        <f>+IF(B9-C8&gt;$C$3,C8+$C$3,B9)</f>
        <v>0.09</v>
      </c>
      <c r="D9">
        <f>+IF(AND(B9=C9,B8&gt;C8,B8&gt;=C9),1,0)</f>
        <v>0</v>
      </c>
      <c r="E9">
        <f t="shared" si="0"/>
        <v>1.2693314273863245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Data!P10</f>
        <v>0.7</v>
      </c>
      <c r="C10">
        <f aca="true" t="shared" si="2" ref="C10:C57">+IF(B10-C9&gt;$C$3,C9+$C$3,B10)</f>
        <v>0.12</v>
      </c>
      <c r="D10">
        <f aca="true" t="shared" si="3" ref="D10:D57">+IF(AND(B10=C10,B9&gt;C9,B9&gt;=C10),1,0)</f>
        <v>0</v>
      </c>
      <c r="E10">
        <f t="shared" si="0"/>
        <v>0.7</v>
      </c>
      <c r="F10">
        <f t="shared" si="1"/>
        <v>1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Data!P11</f>
        <v>0.2</v>
      </c>
      <c r="C11">
        <f t="shared" si="2"/>
        <v>0.15</v>
      </c>
      <c r="D11">
        <f t="shared" si="3"/>
        <v>0</v>
      </c>
      <c r="E11">
        <f t="shared" si="0"/>
        <v>0.2</v>
      </c>
      <c r="F11">
        <f t="shared" si="1"/>
        <v>0</v>
      </c>
      <c r="H11" s="13">
        <v>38473</v>
      </c>
      <c r="I11" s="4">
        <f>+MAX(B$8:B$38)-MIN(B$8:B$38)</f>
        <v>5.1</v>
      </c>
      <c r="J11" s="4">
        <f>+MAX(C$8:C$38)-MIN(C$8:C$38)</f>
        <v>0.15</v>
      </c>
      <c r="K11" s="4">
        <f>+MAX(E$8:E$38)-MIN(E$8:E$38)</f>
        <v>1.2693314273863245</v>
      </c>
      <c r="L11" s="14">
        <f>+K11-J11</f>
        <v>1.1193314273863246</v>
      </c>
      <c r="M11" s="14">
        <f>+I11-K11</f>
        <v>3.830668572613675</v>
      </c>
    </row>
    <row r="12" spans="1:13" ht="12.75">
      <c r="A12" s="1">
        <v>38477</v>
      </c>
      <c r="B12">
        <f>Data!P12</f>
        <v>0</v>
      </c>
      <c r="C12">
        <f t="shared" si="2"/>
        <v>0</v>
      </c>
      <c r="D12">
        <f t="shared" si="3"/>
        <v>1</v>
      </c>
      <c r="E12">
        <f t="shared" si="0"/>
        <v>0</v>
      </c>
      <c r="F12">
        <f t="shared" si="1"/>
        <v>0</v>
      </c>
      <c r="H12" s="13">
        <v>38504</v>
      </c>
      <c r="I12" s="4">
        <f>+MAX(B$39:B$68)-MIN(B$39:B$68)</f>
        <v>16.5</v>
      </c>
      <c r="J12" s="4">
        <f>+MAX(C$39:C$68)-MIN(C$39:C$68)</f>
        <v>0.16</v>
      </c>
      <c r="K12" s="4">
        <f>+MAX(E$39:E$68)-MIN(E$39:E$68)</f>
        <v>0.9962209515908831</v>
      </c>
      <c r="L12" s="14">
        <f>+K12-J12</f>
        <v>0.836220951590883</v>
      </c>
      <c r="M12" s="14">
        <f>+I12-K12</f>
        <v>15.503779048409116</v>
      </c>
    </row>
    <row r="13" spans="1:13" ht="12.75">
      <c r="A13" s="1">
        <v>38478</v>
      </c>
      <c r="B13">
        <f>Data!P13</f>
        <v>0</v>
      </c>
      <c r="C13">
        <f t="shared" si="2"/>
        <v>0</v>
      </c>
      <c r="D13">
        <f t="shared" si="3"/>
        <v>0</v>
      </c>
      <c r="E13">
        <f t="shared" si="0"/>
        <v>0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Data!P14</f>
        <v>0</v>
      </c>
      <c r="C14">
        <f t="shared" si="2"/>
        <v>0</v>
      </c>
      <c r="D14">
        <f t="shared" si="3"/>
        <v>0</v>
      </c>
      <c r="E14">
        <f t="shared" si="0"/>
        <v>0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Data!P15</f>
        <v>0</v>
      </c>
      <c r="C15">
        <f t="shared" si="2"/>
        <v>0</v>
      </c>
      <c r="D15">
        <f t="shared" si="3"/>
        <v>0</v>
      </c>
      <c r="E15">
        <f t="shared" si="0"/>
        <v>0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Data!P16</f>
        <v>0</v>
      </c>
      <c r="C16">
        <f t="shared" si="2"/>
        <v>0</v>
      </c>
      <c r="D16">
        <f t="shared" si="3"/>
        <v>0</v>
      </c>
      <c r="E16">
        <f t="shared" si="0"/>
        <v>0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Data!P17</f>
        <v>0.45</v>
      </c>
      <c r="C17">
        <f t="shared" si="2"/>
        <v>0.03</v>
      </c>
      <c r="D17">
        <f t="shared" si="3"/>
        <v>0</v>
      </c>
      <c r="E17">
        <f t="shared" si="0"/>
        <v>0.42311047579544153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Data!P18</f>
        <v>0.25</v>
      </c>
      <c r="C18">
        <f t="shared" si="2"/>
        <v>0.06</v>
      </c>
      <c r="D18">
        <f t="shared" si="3"/>
        <v>0</v>
      </c>
      <c r="E18">
        <f t="shared" si="0"/>
        <v>0.25</v>
      </c>
      <c r="F18">
        <f t="shared" si="1"/>
        <v>1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Data!P19</f>
        <v>0</v>
      </c>
      <c r="C19">
        <f t="shared" si="2"/>
        <v>0</v>
      </c>
      <c r="D19">
        <f t="shared" si="3"/>
        <v>1</v>
      </c>
      <c r="E19">
        <f t="shared" si="0"/>
        <v>0</v>
      </c>
      <c r="F19">
        <f t="shared" si="1"/>
        <v>0</v>
      </c>
      <c r="H19" t="s">
        <v>9</v>
      </c>
      <c r="I19" s="14">
        <f>+AVERAGE(I7:I18)</f>
        <v>10.8</v>
      </c>
      <c r="J19" s="14">
        <f>+AVERAGE(J7:J18)</f>
        <v>0.155</v>
      </c>
      <c r="K19" s="14">
        <f>+AVERAGE(K7:K18)</f>
        <v>1.1327761894886037</v>
      </c>
      <c r="L19" s="14">
        <f>+AVERAGE(L7:L18)</f>
        <v>0.9777761894886039</v>
      </c>
      <c r="M19" s="14">
        <f>+AVERAGE(M7:M18)</f>
        <v>9.667223810511395</v>
      </c>
    </row>
    <row r="20" spans="1:6" ht="12.75">
      <c r="A20" s="1">
        <v>38485</v>
      </c>
      <c r="B20">
        <f>Data!P20</f>
        <v>4.4</v>
      </c>
      <c r="C20">
        <f t="shared" si="2"/>
        <v>0.03</v>
      </c>
      <c r="D20">
        <f t="shared" si="3"/>
        <v>0</v>
      </c>
      <c r="E20">
        <f t="shared" si="0"/>
        <v>0.42311047579544153</v>
      </c>
      <c r="F20">
        <f t="shared" si="1"/>
        <v>0</v>
      </c>
    </row>
    <row r="21" spans="1:8" ht="12.75">
      <c r="A21" s="1">
        <v>38486</v>
      </c>
      <c r="B21">
        <f>Data!P21</f>
        <v>5.1</v>
      </c>
      <c r="C21">
        <f t="shared" si="2"/>
        <v>0.06</v>
      </c>
      <c r="D21">
        <f t="shared" si="3"/>
        <v>0</v>
      </c>
      <c r="E21">
        <f t="shared" si="0"/>
        <v>0.8462209515908831</v>
      </c>
      <c r="F21">
        <f t="shared" si="1"/>
        <v>0</v>
      </c>
      <c r="H21" s="15"/>
    </row>
    <row r="22" spans="1:6" ht="12.75">
      <c r="A22" s="1">
        <v>38487</v>
      </c>
      <c r="B22">
        <f>Data!P22</f>
        <v>0.5</v>
      </c>
      <c r="C22">
        <f t="shared" si="2"/>
        <v>0.09</v>
      </c>
      <c r="D22">
        <f t="shared" si="3"/>
        <v>0</v>
      </c>
      <c r="E22">
        <f t="shared" si="0"/>
        <v>0.5</v>
      </c>
      <c r="F22">
        <f t="shared" si="1"/>
        <v>1</v>
      </c>
    </row>
    <row r="23" spans="1:6" ht="12.75">
      <c r="A23" s="1">
        <v>38488</v>
      </c>
      <c r="B23">
        <f>Data!P23</f>
        <v>0</v>
      </c>
      <c r="C23">
        <f t="shared" si="2"/>
        <v>0</v>
      </c>
      <c r="D23">
        <f t="shared" si="3"/>
        <v>1</v>
      </c>
      <c r="E23">
        <f t="shared" si="0"/>
        <v>0</v>
      </c>
      <c r="F23">
        <f t="shared" si="1"/>
        <v>0</v>
      </c>
    </row>
    <row r="24" spans="1:6" ht="12.75">
      <c r="A24" s="1">
        <v>38489</v>
      </c>
      <c r="B24">
        <f>Data!P24</f>
        <v>0</v>
      </c>
      <c r="C24">
        <f t="shared" si="2"/>
        <v>0</v>
      </c>
      <c r="D24">
        <f t="shared" si="3"/>
        <v>0</v>
      </c>
      <c r="E24">
        <f t="shared" si="0"/>
        <v>0</v>
      </c>
      <c r="F24">
        <f t="shared" si="1"/>
        <v>0</v>
      </c>
    </row>
    <row r="25" spans="1:6" ht="12.75">
      <c r="A25" s="1">
        <v>38490</v>
      </c>
      <c r="B25">
        <f>Data!P25</f>
        <v>0</v>
      </c>
      <c r="C25">
        <f t="shared" si="2"/>
        <v>0</v>
      </c>
      <c r="D25">
        <f t="shared" si="3"/>
        <v>0</v>
      </c>
      <c r="E25">
        <f t="shared" si="0"/>
        <v>0</v>
      </c>
      <c r="F25">
        <f t="shared" si="1"/>
        <v>0</v>
      </c>
    </row>
    <row r="26" spans="1:6" ht="12.75">
      <c r="A26" s="1">
        <v>38491</v>
      </c>
      <c r="B26">
        <f>Data!P26</f>
        <v>0</v>
      </c>
      <c r="C26">
        <f t="shared" si="2"/>
        <v>0</v>
      </c>
      <c r="D26">
        <f t="shared" si="3"/>
        <v>0</v>
      </c>
      <c r="E26">
        <f t="shared" si="0"/>
        <v>0</v>
      </c>
      <c r="F26">
        <f t="shared" si="1"/>
        <v>0</v>
      </c>
    </row>
    <row r="27" spans="1:6" ht="12.75">
      <c r="A27" s="1">
        <v>38492</v>
      </c>
      <c r="B27">
        <f>Data!P27</f>
        <v>0</v>
      </c>
      <c r="C27">
        <f t="shared" si="2"/>
        <v>0</v>
      </c>
      <c r="D27">
        <f t="shared" si="3"/>
        <v>0</v>
      </c>
      <c r="E27">
        <f t="shared" si="0"/>
        <v>0</v>
      </c>
      <c r="F27">
        <f t="shared" si="1"/>
        <v>0</v>
      </c>
    </row>
    <row r="28" spans="1:6" ht="12.75">
      <c r="A28" s="1">
        <v>38493</v>
      </c>
      <c r="B28">
        <f>Data!P28</f>
        <v>0</v>
      </c>
      <c r="C28">
        <f t="shared" si="2"/>
        <v>0</v>
      </c>
      <c r="D28">
        <f t="shared" si="3"/>
        <v>0</v>
      </c>
      <c r="E28">
        <f t="shared" si="0"/>
        <v>0</v>
      </c>
      <c r="F28">
        <f t="shared" si="1"/>
        <v>0</v>
      </c>
    </row>
    <row r="29" spans="1:6" ht="12.75">
      <c r="A29" s="1">
        <v>38494</v>
      </c>
      <c r="B29">
        <f>Data!P29</f>
        <v>0.3</v>
      </c>
      <c r="C29">
        <f t="shared" si="2"/>
        <v>0.03</v>
      </c>
      <c r="D29">
        <f t="shared" si="3"/>
        <v>0</v>
      </c>
      <c r="E29">
        <f t="shared" si="0"/>
        <v>0.3</v>
      </c>
      <c r="F29">
        <f t="shared" si="1"/>
        <v>0</v>
      </c>
    </row>
    <row r="30" spans="1:6" ht="12.75">
      <c r="A30" s="1">
        <v>38495</v>
      </c>
      <c r="B30">
        <f>Data!P30</f>
        <v>1.1</v>
      </c>
      <c r="C30">
        <f t="shared" si="2"/>
        <v>0.06</v>
      </c>
      <c r="D30">
        <f t="shared" si="3"/>
        <v>0</v>
      </c>
      <c r="E30">
        <f t="shared" si="0"/>
        <v>0.7231104757954415</v>
      </c>
      <c r="F30">
        <f t="shared" si="1"/>
        <v>0</v>
      </c>
    </row>
    <row r="31" spans="1:6" ht="12.75">
      <c r="A31" s="1">
        <v>38496</v>
      </c>
      <c r="B31">
        <f>Data!P31</f>
        <v>0.4</v>
      </c>
      <c r="C31">
        <f t="shared" si="2"/>
        <v>0.09</v>
      </c>
      <c r="D31">
        <f t="shared" si="3"/>
        <v>0</v>
      </c>
      <c r="E31">
        <f t="shared" si="0"/>
        <v>0.4</v>
      </c>
      <c r="F31">
        <f t="shared" si="1"/>
        <v>1</v>
      </c>
    </row>
    <row r="32" spans="1:6" ht="12.75">
      <c r="A32" s="1">
        <v>38497</v>
      </c>
      <c r="B32">
        <f>Data!P32</f>
        <v>0</v>
      </c>
      <c r="C32">
        <f t="shared" si="2"/>
        <v>0</v>
      </c>
      <c r="D32">
        <f t="shared" si="3"/>
        <v>1</v>
      </c>
      <c r="E32">
        <f t="shared" si="0"/>
        <v>0</v>
      </c>
      <c r="F32">
        <f t="shared" si="1"/>
        <v>0</v>
      </c>
    </row>
    <row r="33" spans="1:6" ht="12.75">
      <c r="A33" s="1">
        <v>38498</v>
      </c>
      <c r="B33">
        <f>Data!P33</f>
        <v>0.2</v>
      </c>
      <c r="C33">
        <f t="shared" si="2"/>
        <v>0.03</v>
      </c>
      <c r="D33">
        <f t="shared" si="3"/>
        <v>0</v>
      </c>
      <c r="E33">
        <f t="shared" si="0"/>
        <v>0.2</v>
      </c>
      <c r="F33">
        <f t="shared" si="1"/>
        <v>0</v>
      </c>
    </row>
    <row r="34" spans="1:6" ht="12.75">
      <c r="A34" s="1">
        <v>38499</v>
      </c>
      <c r="B34">
        <f>Data!P34</f>
        <v>0.05</v>
      </c>
      <c r="C34">
        <f t="shared" si="2"/>
        <v>0.05</v>
      </c>
      <c r="D34">
        <f t="shared" si="3"/>
        <v>1</v>
      </c>
      <c r="E34">
        <f t="shared" si="0"/>
        <v>0.05</v>
      </c>
      <c r="F34">
        <f t="shared" si="1"/>
        <v>0</v>
      </c>
    </row>
    <row r="35" spans="1:6" ht="12.75">
      <c r="A35" s="1">
        <v>38500</v>
      </c>
      <c r="B35">
        <f>Data!P35</f>
        <v>0</v>
      </c>
      <c r="C35">
        <f t="shared" si="2"/>
        <v>0</v>
      </c>
      <c r="D35">
        <f t="shared" si="3"/>
        <v>0</v>
      </c>
      <c r="E35">
        <f t="shared" si="0"/>
        <v>0</v>
      </c>
      <c r="F35">
        <f t="shared" si="1"/>
        <v>0</v>
      </c>
    </row>
    <row r="36" spans="1:6" ht="12.75">
      <c r="A36" s="1">
        <v>38501</v>
      </c>
      <c r="B36">
        <f>Data!P36</f>
        <v>0.6</v>
      </c>
      <c r="C36">
        <f t="shared" si="2"/>
        <v>0.03</v>
      </c>
      <c r="D36">
        <f t="shared" si="3"/>
        <v>0</v>
      </c>
      <c r="E36">
        <f t="shared" si="0"/>
        <v>0.42311047579544153</v>
      </c>
      <c r="F36">
        <f t="shared" si="1"/>
        <v>0</v>
      </c>
    </row>
    <row r="37" spans="1:6" ht="12.75">
      <c r="A37" s="1">
        <v>38502</v>
      </c>
      <c r="B37">
        <f>Data!P37</f>
        <v>0.05</v>
      </c>
      <c r="C37">
        <f t="shared" si="2"/>
        <v>0.05</v>
      </c>
      <c r="D37">
        <f t="shared" si="3"/>
        <v>1</v>
      </c>
      <c r="E37">
        <f t="shared" si="0"/>
        <v>0.05</v>
      </c>
      <c r="F37">
        <f t="shared" si="1"/>
        <v>1</v>
      </c>
    </row>
    <row r="38" spans="1:6" ht="12.75">
      <c r="A38" s="1">
        <v>38503</v>
      </c>
      <c r="B38">
        <f>Data!P38</f>
        <v>0</v>
      </c>
      <c r="C38">
        <f t="shared" si="2"/>
        <v>0</v>
      </c>
      <c r="D38">
        <f t="shared" si="3"/>
        <v>0</v>
      </c>
      <c r="E38">
        <f t="shared" si="0"/>
        <v>0</v>
      </c>
      <c r="F38">
        <f t="shared" si="1"/>
        <v>0</v>
      </c>
    </row>
    <row r="39" spans="1:6" ht="12.75">
      <c r="A39" s="1">
        <v>38504</v>
      </c>
      <c r="B39">
        <f>Data!P39</f>
        <v>0</v>
      </c>
      <c r="C39">
        <f t="shared" si="2"/>
        <v>0</v>
      </c>
      <c r="D39">
        <f t="shared" si="3"/>
        <v>0</v>
      </c>
      <c r="E39">
        <f t="shared" si="0"/>
        <v>0</v>
      </c>
      <c r="F39">
        <f t="shared" si="1"/>
        <v>0</v>
      </c>
    </row>
    <row r="40" spans="1:6" ht="12.75">
      <c r="A40" s="1">
        <v>38505</v>
      </c>
      <c r="B40">
        <f>Data!P40</f>
        <v>0</v>
      </c>
      <c r="C40">
        <f t="shared" si="2"/>
        <v>0</v>
      </c>
      <c r="D40">
        <f t="shared" si="3"/>
        <v>0</v>
      </c>
      <c r="E40">
        <f t="shared" si="0"/>
        <v>0</v>
      </c>
      <c r="F40">
        <f t="shared" si="1"/>
        <v>0</v>
      </c>
    </row>
    <row r="41" spans="1:10" ht="12.75">
      <c r="A41" s="1">
        <v>38506</v>
      </c>
      <c r="B41">
        <f>Data!P41</f>
        <v>0.1</v>
      </c>
      <c r="C41">
        <f t="shared" si="2"/>
        <v>0.03</v>
      </c>
      <c r="D41">
        <f t="shared" si="3"/>
        <v>0</v>
      </c>
      <c r="E41">
        <f t="shared" si="0"/>
        <v>0.1</v>
      </c>
      <c r="F41">
        <f t="shared" si="1"/>
        <v>0</v>
      </c>
      <c r="J41" s="15"/>
    </row>
    <row r="42" spans="1:6" ht="12.75">
      <c r="A42" s="1">
        <v>38507</v>
      </c>
      <c r="B42">
        <f>Data!P42</f>
        <v>0.6</v>
      </c>
      <c r="C42">
        <f t="shared" si="2"/>
        <v>0.06</v>
      </c>
      <c r="D42">
        <f t="shared" si="3"/>
        <v>0</v>
      </c>
      <c r="E42">
        <f t="shared" si="0"/>
        <v>0.5231104757954416</v>
      </c>
      <c r="F42">
        <f t="shared" si="1"/>
        <v>0</v>
      </c>
    </row>
    <row r="43" spans="1:6" ht="12.75">
      <c r="A43" s="1">
        <v>38508</v>
      </c>
      <c r="B43">
        <f>Data!P43</f>
        <v>0</v>
      </c>
      <c r="C43">
        <f t="shared" si="2"/>
        <v>0</v>
      </c>
      <c r="D43">
        <f t="shared" si="3"/>
        <v>1</v>
      </c>
      <c r="E43">
        <f t="shared" si="0"/>
        <v>0</v>
      </c>
      <c r="F43">
        <f t="shared" si="1"/>
        <v>1</v>
      </c>
    </row>
    <row r="44" spans="1:6" ht="12.75">
      <c r="A44" s="1">
        <v>38509</v>
      </c>
      <c r="B44">
        <f>Data!P44</f>
        <v>0.1</v>
      </c>
      <c r="C44">
        <f t="shared" si="2"/>
        <v>0.03</v>
      </c>
      <c r="D44">
        <f t="shared" si="3"/>
        <v>0</v>
      </c>
      <c r="E44">
        <f t="shared" si="0"/>
        <v>0.1</v>
      </c>
      <c r="F44">
        <f t="shared" si="1"/>
        <v>0</v>
      </c>
    </row>
    <row r="45" spans="1:6" ht="12.75">
      <c r="A45" s="1">
        <v>38510</v>
      </c>
      <c r="B45">
        <f>Data!P45</f>
        <v>0</v>
      </c>
      <c r="C45">
        <f t="shared" si="2"/>
        <v>0</v>
      </c>
      <c r="D45">
        <f t="shared" si="3"/>
        <v>1</v>
      </c>
      <c r="E45">
        <f t="shared" si="0"/>
        <v>0</v>
      </c>
      <c r="F45">
        <f t="shared" si="1"/>
        <v>0</v>
      </c>
    </row>
    <row r="46" spans="1:6" ht="12.75">
      <c r="A46" s="1">
        <v>38511</v>
      </c>
      <c r="B46">
        <f>Data!P46</f>
        <v>0.25</v>
      </c>
      <c r="C46">
        <f t="shared" si="2"/>
        <v>0.03</v>
      </c>
      <c r="D46">
        <f t="shared" si="3"/>
        <v>0</v>
      </c>
      <c r="E46">
        <f t="shared" si="0"/>
        <v>0.25</v>
      </c>
      <c r="F46">
        <f t="shared" si="1"/>
        <v>0</v>
      </c>
    </row>
    <row r="47" spans="1:6" ht="12.75">
      <c r="A47" s="1">
        <v>38512</v>
      </c>
      <c r="B47">
        <f>Data!P47</f>
        <v>0</v>
      </c>
      <c r="C47">
        <f t="shared" si="2"/>
        <v>0</v>
      </c>
      <c r="D47">
        <f t="shared" si="3"/>
        <v>1</v>
      </c>
      <c r="E47">
        <f t="shared" si="0"/>
        <v>0</v>
      </c>
      <c r="F47">
        <f t="shared" si="1"/>
        <v>0</v>
      </c>
    </row>
    <row r="48" spans="1:6" ht="12.75">
      <c r="A48" s="1">
        <v>38513</v>
      </c>
      <c r="B48">
        <f>Data!P48</f>
        <v>0.05</v>
      </c>
      <c r="C48">
        <f t="shared" si="2"/>
        <v>0.03</v>
      </c>
      <c r="D48">
        <f t="shared" si="3"/>
        <v>0</v>
      </c>
      <c r="E48">
        <f t="shared" si="0"/>
        <v>0.05</v>
      </c>
      <c r="F48">
        <f t="shared" si="1"/>
        <v>0</v>
      </c>
    </row>
    <row r="49" spans="1:6" ht="12.75">
      <c r="A49" s="1">
        <v>38514</v>
      </c>
      <c r="B49">
        <f>Data!P49</f>
        <v>0</v>
      </c>
      <c r="C49">
        <f t="shared" si="2"/>
        <v>0</v>
      </c>
      <c r="D49">
        <f t="shared" si="3"/>
        <v>1</v>
      </c>
      <c r="E49">
        <f t="shared" si="0"/>
        <v>0</v>
      </c>
      <c r="F49">
        <f t="shared" si="1"/>
        <v>0</v>
      </c>
    </row>
    <row r="50" spans="1:6" ht="12.75">
      <c r="A50" s="1">
        <v>38515</v>
      </c>
      <c r="B50">
        <f>Data!P50</f>
        <v>0.15</v>
      </c>
      <c r="C50">
        <f t="shared" si="2"/>
        <v>0.03</v>
      </c>
      <c r="D50">
        <f t="shared" si="3"/>
        <v>0</v>
      </c>
      <c r="E50">
        <f t="shared" si="0"/>
        <v>0.15</v>
      </c>
      <c r="F50">
        <f t="shared" si="1"/>
        <v>0</v>
      </c>
    </row>
    <row r="51" spans="1:6" ht="12.75">
      <c r="A51" s="1">
        <v>38516</v>
      </c>
      <c r="B51">
        <f>Data!P51</f>
        <v>16.5</v>
      </c>
      <c r="C51">
        <f t="shared" si="2"/>
        <v>0.06</v>
      </c>
      <c r="D51">
        <f t="shared" si="3"/>
        <v>0</v>
      </c>
      <c r="E51">
        <f t="shared" si="0"/>
        <v>0.5731104757954415</v>
      </c>
      <c r="F51">
        <f t="shared" si="1"/>
        <v>0</v>
      </c>
    </row>
    <row r="52" spans="1:6" ht="12.75">
      <c r="A52" s="1">
        <v>38517</v>
      </c>
      <c r="B52">
        <f>Data!P52</f>
        <v>15.1</v>
      </c>
      <c r="C52">
        <f t="shared" si="2"/>
        <v>0.09</v>
      </c>
      <c r="D52">
        <f t="shared" si="3"/>
        <v>0</v>
      </c>
      <c r="E52">
        <f t="shared" si="0"/>
        <v>0.9962209515908831</v>
      </c>
      <c r="F52">
        <f t="shared" si="1"/>
        <v>0</v>
      </c>
    </row>
    <row r="53" spans="1:6" ht="12.75">
      <c r="A53" s="1">
        <v>38518</v>
      </c>
      <c r="B53">
        <f>Data!P53</f>
        <v>0.1</v>
      </c>
      <c r="C53">
        <f t="shared" si="2"/>
        <v>0.1</v>
      </c>
      <c r="D53">
        <f t="shared" si="3"/>
        <v>1</v>
      </c>
      <c r="E53">
        <f t="shared" si="0"/>
        <v>0.1</v>
      </c>
      <c r="F53">
        <f t="shared" si="1"/>
        <v>1</v>
      </c>
    </row>
    <row r="54" spans="1:6" ht="12.75">
      <c r="A54" s="1">
        <v>38519</v>
      </c>
      <c r="B54">
        <f>Data!P54</f>
        <v>2.6</v>
      </c>
      <c r="C54">
        <f t="shared" si="2"/>
        <v>0.13</v>
      </c>
      <c r="D54">
        <f t="shared" si="3"/>
        <v>0</v>
      </c>
      <c r="E54">
        <f t="shared" si="0"/>
        <v>0.5231104757954416</v>
      </c>
      <c r="F54">
        <f t="shared" si="1"/>
        <v>0</v>
      </c>
    </row>
    <row r="55" spans="1:6" ht="12.75">
      <c r="A55" s="1">
        <v>38520</v>
      </c>
      <c r="B55">
        <f>Data!P55</f>
        <v>0.2</v>
      </c>
      <c r="C55">
        <f t="shared" si="2"/>
        <v>0.16</v>
      </c>
      <c r="D55">
        <f t="shared" si="3"/>
        <v>0</v>
      </c>
      <c r="E55">
        <f t="shared" si="0"/>
        <v>0.2</v>
      </c>
      <c r="F55">
        <f t="shared" si="1"/>
        <v>1</v>
      </c>
    </row>
    <row r="56" spans="1:6" ht="12.75">
      <c r="A56" s="1">
        <v>38521</v>
      </c>
      <c r="B56">
        <f>Data!P56</f>
        <v>0.1</v>
      </c>
      <c r="C56">
        <f t="shared" si="2"/>
        <v>0.1</v>
      </c>
      <c r="D56">
        <f t="shared" si="3"/>
        <v>1</v>
      </c>
      <c r="E56">
        <f t="shared" si="0"/>
        <v>0.1</v>
      </c>
      <c r="F56">
        <f t="shared" si="1"/>
        <v>0</v>
      </c>
    </row>
    <row r="57" spans="1:6" ht="12.75">
      <c r="A57" s="1">
        <v>38522</v>
      </c>
      <c r="B57">
        <f>Data!P57</f>
        <v>0</v>
      </c>
      <c r="C57">
        <f t="shared" si="2"/>
        <v>0</v>
      </c>
      <c r="D57">
        <f t="shared" si="3"/>
        <v>0</v>
      </c>
      <c r="E57">
        <f t="shared" si="0"/>
        <v>0</v>
      </c>
      <c r="F57">
        <f t="shared" si="1"/>
        <v>0</v>
      </c>
    </row>
    <row r="58" spans="1:6" ht="12.75">
      <c r="A58" s="1">
        <v>38523</v>
      </c>
      <c r="B58">
        <f>Data!P58</f>
        <v>0</v>
      </c>
      <c r="C58">
        <f aca="true" t="shared" si="4" ref="C58:C73">+IF(B58-C57&gt;$C$3,C57+$C$3,B58)</f>
        <v>0</v>
      </c>
      <c r="D58">
        <f aca="true" t="shared" si="5" ref="D58:D73">+IF(AND(B58=C58,B57&gt;C57,B57&gt;=C58),1,0)</f>
        <v>0</v>
      </c>
      <c r="E58">
        <f aca="true" t="shared" si="6" ref="E58:E73">+IF(B58-E57&gt;$E$4,E57+$E$4,B58)</f>
        <v>0</v>
      </c>
      <c r="F58">
        <f aca="true" t="shared" si="7" ref="F58:F73">+IF(AND(B58=E58,B57&gt;E57,B57&gt;=E58),1,0)</f>
        <v>0</v>
      </c>
    </row>
    <row r="59" spans="1:6" ht="12.75">
      <c r="A59" s="1">
        <v>38524</v>
      </c>
      <c r="B59">
        <f>Data!P59</f>
        <v>0.05</v>
      </c>
      <c r="C59">
        <f t="shared" si="4"/>
        <v>0.03</v>
      </c>
      <c r="D59">
        <f t="shared" si="5"/>
        <v>0</v>
      </c>
      <c r="E59">
        <f t="shared" si="6"/>
        <v>0.05</v>
      </c>
      <c r="F59">
        <f t="shared" si="7"/>
        <v>0</v>
      </c>
    </row>
    <row r="60" spans="1:6" ht="12.75">
      <c r="A60" s="1">
        <v>38525</v>
      </c>
      <c r="B60">
        <f>Data!P60</f>
        <v>0</v>
      </c>
      <c r="C60">
        <f t="shared" si="4"/>
        <v>0</v>
      </c>
      <c r="D60">
        <f t="shared" si="5"/>
        <v>1</v>
      </c>
      <c r="E60">
        <f t="shared" si="6"/>
        <v>0</v>
      </c>
      <c r="F60">
        <f t="shared" si="7"/>
        <v>0</v>
      </c>
    </row>
    <row r="61" spans="1:6" ht="12.75">
      <c r="A61" s="1">
        <v>38526</v>
      </c>
      <c r="B61">
        <f>Data!P61</f>
        <v>0</v>
      </c>
      <c r="C61">
        <f t="shared" si="4"/>
        <v>0</v>
      </c>
      <c r="D61">
        <f t="shared" si="5"/>
        <v>0</v>
      </c>
      <c r="E61">
        <f t="shared" si="6"/>
        <v>0</v>
      </c>
      <c r="F61">
        <f t="shared" si="7"/>
        <v>0</v>
      </c>
    </row>
    <row r="62" spans="1:6" ht="12.75">
      <c r="A62" s="1">
        <v>38527</v>
      </c>
      <c r="B62">
        <f>Data!P62</f>
        <v>0</v>
      </c>
      <c r="C62">
        <f t="shared" si="4"/>
        <v>0</v>
      </c>
      <c r="D62">
        <f t="shared" si="5"/>
        <v>0</v>
      </c>
      <c r="E62">
        <f t="shared" si="6"/>
        <v>0</v>
      </c>
      <c r="F62">
        <f t="shared" si="7"/>
        <v>0</v>
      </c>
    </row>
    <row r="63" spans="1:6" ht="12.75">
      <c r="A63" s="1">
        <v>38528</v>
      </c>
      <c r="B63">
        <f>Data!P63</f>
        <v>0</v>
      </c>
      <c r="C63">
        <f t="shared" si="4"/>
        <v>0</v>
      </c>
      <c r="D63">
        <f t="shared" si="5"/>
        <v>0</v>
      </c>
      <c r="E63">
        <f t="shared" si="6"/>
        <v>0</v>
      </c>
      <c r="F63">
        <f t="shared" si="7"/>
        <v>0</v>
      </c>
    </row>
    <row r="64" spans="1:6" ht="12.75">
      <c r="A64" s="1">
        <v>38529</v>
      </c>
      <c r="B64">
        <f>Data!P64</f>
        <v>0</v>
      </c>
      <c r="C64">
        <f t="shared" si="4"/>
        <v>0</v>
      </c>
      <c r="D64">
        <f t="shared" si="5"/>
        <v>0</v>
      </c>
      <c r="E64">
        <f t="shared" si="6"/>
        <v>0</v>
      </c>
      <c r="F64">
        <f t="shared" si="7"/>
        <v>0</v>
      </c>
    </row>
    <row r="65" spans="1:6" ht="12.75">
      <c r="A65" s="1">
        <v>38530</v>
      </c>
      <c r="B65">
        <f>Data!P65</f>
        <v>0</v>
      </c>
      <c r="C65">
        <f t="shared" si="4"/>
        <v>0</v>
      </c>
      <c r="D65">
        <f t="shared" si="5"/>
        <v>0</v>
      </c>
      <c r="E65">
        <f t="shared" si="6"/>
        <v>0</v>
      </c>
      <c r="F65">
        <f t="shared" si="7"/>
        <v>0</v>
      </c>
    </row>
    <row r="66" spans="1:6" ht="12.75">
      <c r="A66" s="1">
        <v>38531</v>
      </c>
      <c r="B66">
        <f>Data!P66</f>
        <v>0.05</v>
      </c>
      <c r="C66">
        <f t="shared" si="4"/>
        <v>0.03</v>
      </c>
      <c r="D66">
        <f t="shared" si="5"/>
        <v>0</v>
      </c>
      <c r="E66">
        <f t="shared" si="6"/>
        <v>0.05</v>
      </c>
      <c r="F66">
        <f t="shared" si="7"/>
        <v>0</v>
      </c>
    </row>
    <row r="67" spans="1:6" ht="12.75">
      <c r="A67" s="1">
        <v>38532</v>
      </c>
      <c r="B67">
        <f>Data!P67</f>
        <v>0</v>
      </c>
      <c r="C67">
        <f t="shared" si="4"/>
        <v>0</v>
      </c>
      <c r="D67">
        <f t="shared" si="5"/>
        <v>1</v>
      </c>
      <c r="E67">
        <f t="shared" si="6"/>
        <v>0</v>
      </c>
      <c r="F67">
        <f t="shared" si="7"/>
        <v>0</v>
      </c>
    </row>
    <row r="68" spans="1:6" ht="12.75">
      <c r="A68" s="1">
        <v>38533</v>
      </c>
      <c r="B68">
        <f>Data!P68</f>
        <v>0</v>
      </c>
      <c r="C68">
        <f t="shared" si="4"/>
        <v>0</v>
      </c>
      <c r="D68">
        <f t="shared" si="5"/>
        <v>0</v>
      </c>
      <c r="E68">
        <f t="shared" si="6"/>
        <v>0</v>
      </c>
      <c r="F68">
        <f t="shared" si="7"/>
        <v>0</v>
      </c>
    </row>
    <row r="69" spans="1:6" ht="12.75">
      <c r="A69" s="1">
        <v>38534</v>
      </c>
      <c r="B69">
        <f>Data!P69</f>
        <v>0</v>
      </c>
      <c r="C69">
        <f t="shared" si="4"/>
        <v>0</v>
      </c>
      <c r="D69">
        <f t="shared" si="5"/>
        <v>0</v>
      </c>
      <c r="E69">
        <f t="shared" si="6"/>
        <v>0</v>
      </c>
      <c r="F69">
        <f t="shared" si="7"/>
        <v>0</v>
      </c>
    </row>
    <row r="70" spans="1:6" ht="12.75">
      <c r="A70" s="1">
        <v>38535</v>
      </c>
      <c r="B70">
        <f>Data!P70</f>
        <v>0</v>
      </c>
      <c r="C70">
        <f t="shared" si="4"/>
        <v>0</v>
      </c>
      <c r="D70">
        <f t="shared" si="5"/>
        <v>0</v>
      </c>
      <c r="E70">
        <f t="shared" si="6"/>
        <v>0</v>
      </c>
      <c r="F70">
        <f t="shared" si="7"/>
        <v>0</v>
      </c>
    </row>
    <row r="71" spans="1:6" ht="12.75">
      <c r="A71" s="1">
        <v>38536</v>
      </c>
      <c r="B71">
        <f>Data!P71</f>
        <v>0</v>
      </c>
      <c r="C71">
        <f t="shared" si="4"/>
        <v>0</v>
      </c>
      <c r="D71">
        <f t="shared" si="5"/>
        <v>0</v>
      </c>
      <c r="E71">
        <f t="shared" si="6"/>
        <v>0</v>
      </c>
      <c r="F71">
        <f t="shared" si="7"/>
        <v>0</v>
      </c>
    </row>
    <row r="72" spans="1:6" ht="12.75">
      <c r="A72" s="1">
        <v>38537</v>
      </c>
      <c r="B72">
        <f>Data!P72</f>
        <v>0.4</v>
      </c>
      <c r="C72">
        <f t="shared" si="4"/>
        <v>0.03</v>
      </c>
      <c r="D72">
        <f t="shared" si="5"/>
        <v>0</v>
      </c>
      <c r="E72">
        <f t="shared" si="6"/>
        <v>0.4</v>
      </c>
      <c r="F72">
        <f t="shared" si="7"/>
        <v>0</v>
      </c>
    </row>
    <row r="73" spans="1:6" ht="12.75">
      <c r="A73" s="1">
        <v>38538</v>
      </c>
      <c r="B73">
        <f>Data!P73</f>
        <v>0.4</v>
      </c>
      <c r="C73">
        <f t="shared" si="4"/>
        <v>0.06</v>
      </c>
      <c r="D73">
        <f t="shared" si="5"/>
        <v>0</v>
      </c>
      <c r="E73">
        <f t="shared" si="6"/>
        <v>0.4</v>
      </c>
      <c r="F73">
        <f t="shared" si="7"/>
        <v>0</v>
      </c>
    </row>
    <row r="75" spans="2:6" ht="12.75">
      <c r="B75">
        <f>AVERAGE(B8:B73)</f>
        <v>0.8181818181818183</v>
      </c>
      <c r="C75" s="14">
        <f>AVERAGE(C8:C73)/B75</f>
        <v>0.0375925925925926</v>
      </c>
      <c r="D75">
        <f>SUM(D6:D73)</f>
        <v>14</v>
      </c>
      <c r="E75" s="14">
        <f>(AVERAGE(E8:E73)-AVERAGE(C8:C73))/B75</f>
        <v>0.18777347430976044</v>
      </c>
      <c r="F75">
        <f>SUM(F6:F73)</f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BX218"/>
  <sheetViews>
    <sheetView workbookViewId="0" topLeftCell="BJ59">
      <selection activeCell="BU76" sqref="BU76:BX126"/>
    </sheetView>
  </sheetViews>
  <sheetFormatPr defaultColWidth="9.140625" defaultRowHeight="12.75"/>
  <cols>
    <col min="1" max="1" width="9.7109375" style="0" bestFit="1" customWidth="1"/>
    <col min="2" max="71" width="6.7109375" style="0" customWidth="1"/>
    <col min="72" max="72" width="12.7109375" style="0" customWidth="1"/>
    <col min="73" max="73" width="6.7109375" style="0" customWidth="1"/>
    <col min="74" max="74" width="12.7109375" style="0" customWidth="1"/>
    <col min="75" max="75" width="6.7109375" style="0" customWidth="1"/>
    <col min="76" max="76" width="12.7109375" style="0" customWidth="1"/>
    <col min="77" max="89" width="6.7109375" style="0" customWidth="1"/>
  </cols>
  <sheetData>
    <row r="2" spans="2:67" ht="12.75">
      <c r="B2" t="s">
        <v>53</v>
      </c>
      <c r="C2">
        <f>GW_level!C3</f>
        <v>0.1</v>
      </c>
      <c r="F2" t="s">
        <v>53</v>
      </c>
      <c r="G2">
        <f>+GW_temp!C3</f>
        <v>0.24</v>
      </c>
      <c r="J2" t="s">
        <v>53</v>
      </c>
      <c r="K2">
        <f>+GW_TDS!C3</f>
        <v>0.04</v>
      </c>
      <c r="N2" t="s">
        <v>53</v>
      </c>
      <c r="O2">
        <f>+GW_pH!C3</f>
        <v>0.075</v>
      </c>
      <c r="R2" t="s">
        <v>53</v>
      </c>
      <c r="S2">
        <f>+GW_Turb!$C3</f>
        <v>0.119</v>
      </c>
      <c r="V2" t="s">
        <v>53</v>
      </c>
      <c r="W2">
        <f>+Level!$C3</f>
        <v>0.49</v>
      </c>
      <c r="AH2" t="s">
        <v>53</v>
      </c>
      <c r="AI2">
        <f>+Temp!$C3</f>
        <v>0.75</v>
      </c>
      <c r="AL2" t="s">
        <v>53</v>
      </c>
      <c r="AM2">
        <f>+TDS!$C3</f>
        <v>0.03</v>
      </c>
      <c r="AP2" t="s">
        <v>53</v>
      </c>
      <c r="AQ2">
        <f>+pH!$C3</f>
        <v>0.075</v>
      </c>
      <c r="AT2" t="s">
        <v>53</v>
      </c>
      <c r="AU2">
        <f>+Turb!$C3</f>
        <v>0.56</v>
      </c>
      <c r="AX2" t="s">
        <v>53</v>
      </c>
      <c r="AY2">
        <f>+Air_Temp!$C3</f>
        <v>1.01</v>
      </c>
      <c r="BB2" t="s">
        <v>53</v>
      </c>
      <c r="BC2">
        <f>+Precip!$C3</f>
        <v>0.03</v>
      </c>
      <c r="BF2" t="s">
        <v>53</v>
      </c>
      <c r="BG2">
        <f>+AQI!$C3</f>
        <v>3</v>
      </c>
      <c r="BJ2" t="s">
        <v>53</v>
      </c>
      <c r="BK2">
        <f>+Humid!$C3</f>
        <v>3.3</v>
      </c>
      <c r="BN2" t="s">
        <v>53</v>
      </c>
      <c r="BO2">
        <f>+Wind!$C3</f>
        <v>0.29</v>
      </c>
    </row>
    <row r="3" spans="2:67" ht="12.75">
      <c r="B3" t="s">
        <v>54</v>
      </c>
      <c r="C3">
        <f>GW_level!D3</f>
        <v>6</v>
      </c>
      <c r="F3" t="s">
        <v>54</v>
      </c>
      <c r="G3">
        <f>+GW_temp!D3</f>
        <v>9</v>
      </c>
      <c r="J3" t="s">
        <v>54</v>
      </c>
      <c r="K3">
        <f>+GW_TDS!D3</f>
        <v>6</v>
      </c>
      <c r="N3" t="s">
        <v>54</v>
      </c>
      <c r="O3">
        <f>+GW_pH!D3</f>
        <v>13</v>
      </c>
      <c r="R3" t="s">
        <v>54</v>
      </c>
      <c r="S3">
        <f>+GW_Turb!$D3</f>
        <v>11</v>
      </c>
      <c r="V3" t="s">
        <v>54</v>
      </c>
      <c r="W3">
        <f>+Level!$D3</f>
        <v>10</v>
      </c>
      <c r="AH3" t="s">
        <v>54</v>
      </c>
      <c r="AI3">
        <f>+Temp!$D3</f>
        <v>12</v>
      </c>
      <c r="AL3" t="s">
        <v>54</v>
      </c>
      <c r="AM3">
        <f>+TDS!$D3</f>
        <v>7</v>
      </c>
      <c r="AP3" t="s">
        <v>54</v>
      </c>
      <c r="AQ3">
        <f>+pH!$D3</f>
        <v>13</v>
      </c>
      <c r="AT3" t="s">
        <v>54</v>
      </c>
      <c r="AU3">
        <f>+Turb!$D3</f>
        <v>15</v>
      </c>
      <c r="AX3" t="s">
        <v>54</v>
      </c>
      <c r="AY3">
        <f>+Air_Temp!$D3</f>
        <v>8</v>
      </c>
      <c r="BB3" t="s">
        <v>54</v>
      </c>
      <c r="BC3">
        <f>+Precip!$D3</f>
        <v>14</v>
      </c>
      <c r="BF3" t="s">
        <v>54</v>
      </c>
      <c r="BG3">
        <f>+AQI!$D3</f>
        <v>13</v>
      </c>
      <c r="BJ3" t="s">
        <v>54</v>
      </c>
      <c r="BK3">
        <f>+Humid!$D3</f>
        <v>13</v>
      </c>
      <c r="BN3" t="s">
        <v>54</v>
      </c>
      <c r="BO3">
        <f>+Wind!$D3</f>
        <v>15</v>
      </c>
    </row>
    <row r="4" spans="2:67" ht="12.75">
      <c r="B4" t="s">
        <v>55</v>
      </c>
      <c r="C4">
        <f>GW_level!E3</f>
        <v>-0.62</v>
      </c>
      <c r="F4" t="s">
        <v>55</v>
      </c>
      <c r="G4">
        <f>+GW_temp!E3</f>
        <v>-0.62</v>
      </c>
      <c r="J4" t="s">
        <v>55</v>
      </c>
      <c r="K4">
        <f>+GW_TDS!E3</f>
        <v>-0.45</v>
      </c>
      <c r="N4" t="s">
        <v>55</v>
      </c>
      <c r="O4">
        <f>+GW_pH!E3</f>
        <v>-0.1</v>
      </c>
      <c r="R4" t="s">
        <v>55</v>
      </c>
      <c r="S4">
        <f>+GW_Turb!$E3</f>
        <v>-0.35</v>
      </c>
      <c r="V4" t="s">
        <v>55</v>
      </c>
      <c r="W4">
        <f>+Level!$E3</f>
        <v>0.97</v>
      </c>
      <c r="AH4" t="s">
        <v>55</v>
      </c>
      <c r="AI4">
        <f>+Temp!$E3</f>
        <v>-0.15</v>
      </c>
      <c r="AL4" t="s">
        <v>55</v>
      </c>
      <c r="AM4">
        <f>+TDS!$E3</f>
        <v>-0.55</v>
      </c>
      <c r="AP4" t="s">
        <v>55</v>
      </c>
      <c r="AQ4">
        <f>+pH!$E3</f>
        <v>-0.07</v>
      </c>
      <c r="AT4" t="s">
        <v>55</v>
      </c>
      <c r="AU4">
        <f>+Turb!$E3</f>
        <v>2.3</v>
      </c>
      <c r="AX4" t="s">
        <v>55</v>
      </c>
      <c r="AY4">
        <f>+Air_Temp!$E3</f>
        <v>-0.35</v>
      </c>
      <c r="BB4" t="s">
        <v>55</v>
      </c>
      <c r="BC4">
        <f>+Precip!$E3</f>
        <v>3.2</v>
      </c>
      <c r="BF4" t="s">
        <v>55</v>
      </c>
      <c r="BG4">
        <f>+AQI!$E3</f>
        <v>0</v>
      </c>
      <c r="BJ4" t="s">
        <v>55</v>
      </c>
      <c r="BK4">
        <f>+Humid!$E3</f>
        <v>-0.02</v>
      </c>
      <c r="BN4" t="s">
        <v>55</v>
      </c>
      <c r="BO4">
        <f>+Wind!$E3</f>
        <v>0.7</v>
      </c>
    </row>
    <row r="5" spans="2:69" ht="12.75">
      <c r="B5" s="20" t="s">
        <v>12</v>
      </c>
      <c r="C5" s="20" t="s">
        <v>13</v>
      </c>
      <c r="D5" s="20" t="s">
        <v>14</v>
      </c>
      <c r="E5" s="20" t="s">
        <v>126</v>
      </c>
      <c r="F5" s="20" t="s">
        <v>28</v>
      </c>
      <c r="G5" s="20" t="s">
        <v>29</v>
      </c>
      <c r="H5" s="20" t="s">
        <v>30</v>
      </c>
      <c r="I5" s="20" t="s">
        <v>127</v>
      </c>
      <c r="J5" s="20" t="s">
        <v>116</v>
      </c>
      <c r="K5" s="20" t="s">
        <v>115</v>
      </c>
      <c r="L5" s="20" t="s">
        <v>117</v>
      </c>
      <c r="M5" s="20" t="s">
        <v>118</v>
      </c>
      <c r="N5" s="20" t="s">
        <v>22</v>
      </c>
      <c r="O5" s="20" t="s">
        <v>23</v>
      </c>
      <c r="P5" s="20" t="s">
        <v>24</v>
      </c>
      <c r="Q5" s="20" t="s">
        <v>119</v>
      </c>
      <c r="R5" s="20" t="s">
        <v>25</v>
      </c>
      <c r="S5" s="20" t="s">
        <v>26</v>
      </c>
      <c r="T5" s="20" t="s">
        <v>27</v>
      </c>
      <c r="U5" s="20" t="s">
        <v>120</v>
      </c>
      <c r="V5" s="23" t="s">
        <v>10</v>
      </c>
      <c r="W5" s="23" t="s">
        <v>11</v>
      </c>
      <c r="X5" s="23" t="s">
        <v>102</v>
      </c>
      <c r="Y5" s="23" t="s">
        <v>113</v>
      </c>
      <c r="Z5" s="23" t="s">
        <v>153</v>
      </c>
      <c r="AA5" s="23" t="s">
        <v>154</v>
      </c>
      <c r="AB5" s="23" t="s">
        <v>155</v>
      </c>
      <c r="AC5" s="23" t="s">
        <v>166</v>
      </c>
      <c r="AD5" s="23" t="s">
        <v>167</v>
      </c>
      <c r="AE5" s="23" t="s">
        <v>168</v>
      </c>
      <c r="AF5" s="23" t="s">
        <v>169</v>
      </c>
      <c r="AG5" s="23" t="s">
        <v>170</v>
      </c>
      <c r="AH5" s="23" t="s">
        <v>31</v>
      </c>
      <c r="AI5" s="23" t="s">
        <v>32</v>
      </c>
      <c r="AJ5" s="23" t="s">
        <v>101</v>
      </c>
      <c r="AK5" s="23" t="s">
        <v>114</v>
      </c>
      <c r="AL5" s="23" t="s">
        <v>116</v>
      </c>
      <c r="AM5" s="23" t="s">
        <v>115</v>
      </c>
      <c r="AN5" s="23" t="s">
        <v>117</v>
      </c>
      <c r="AO5" s="23" t="s">
        <v>118</v>
      </c>
      <c r="AP5" s="23" t="s">
        <v>22</v>
      </c>
      <c r="AQ5" s="23" t="s">
        <v>23</v>
      </c>
      <c r="AR5" s="23" t="s">
        <v>24</v>
      </c>
      <c r="AS5" s="23" t="s">
        <v>119</v>
      </c>
      <c r="AT5" s="23" t="s">
        <v>25</v>
      </c>
      <c r="AU5" s="23" t="s">
        <v>26</v>
      </c>
      <c r="AV5" s="23" t="s">
        <v>27</v>
      </c>
      <c r="AW5" s="23" t="s">
        <v>120</v>
      </c>
      <c r="AX5" s="17" t="s">
        <v>33</v>
      </c>
      <c r="AY5" s="17" t="s">
        <v>34</v>
      </c>
      <c r="AZ5" s="17" t="s">
        <v>35</v>
      </c>
      <c r="BA5" s="17" t="s">
        <v>121</v>
      </c>
      <c r="BB5" s="17" t="s">
        <v>36</v>
      </c>
      <c r="BC5" s="17" t="s">
        <v>37</v>
      </c>
      <c r="BD5" s="17" t="s">
        <v>38</v>
      </c>
      <c r="BE5" s="17" t="s">
        <v>122</v>
      </c>
      <c r="BF5" s="17" t="s">
        <v>109</v>
      </c>
      <c r="BG5" s="17" t="s">
        <v>110</v>
      </c>
      <c r="BH5" s="17" t="s">
        <v>111</v>
      </c>
      <c r="BI5" s="17" t="s">
        <v>123</v>
      </c>
      <c r="BJ5" s="17" t="s">
        <v>95</v>
      </c>
      <c r="BK5" s="17" t="s">
        <v>96</v>
      </c>
      <c r="BL5" s="17" t="s">
        <v>97</v>
      </c>
      <c r="BM5" s="17" t="s">
        <v>124</v>
      </c>
      <c r="BN5" s="17" t="s">
        <v>69</v>
      </c>
      <c r="BO5" s="17" t="s">
        <v>70</v>
      </c>
      <c r="BP5" s="17" t="s">
        <v>71</v>
      </c>
      <c r="BQ5" s="17" t="s">
        <v>125</v>
      </c>
    </row>
    <row r="6" spans="1:69" ht="12.75">
      <c r="A6" s="1">
        <v>38471</v>
      </c>
      <c r="B6">
        <f>GW_level!B6</f>
        <v>170</v>
      </c>
      <c r="C6">
        <f>GW_level!C6</f>
        <v>170</v>
      </c>
      <c r="D6">
        <f>GW_level!$E6-C6</f>
        <v>0</v>
      </c>
      <c r="E6">
        <f>B6-GW_level!$E6</f>
        <v>0</v>
      </c>
      <c r="F6" s="12">
        <f>+GW_temp!B6</f>
        <v>7</v>
      </c>
      <c r="G6">
        <f>+GW_temp!C6</f>
        <v>7</v>
      </c>
      <c r="H6">
        <f>GW_temp!$E6-G6</f>
        <v>0</v>
      </c>
      <c r="I6">
        <f>F6-GW_temp!$E6</f>
        <v>0</v>
      </c>
      <c r="J6">
        <f>+GW_TDS!B6</f>
        <v>0.269</v>
      </c>
      <c r="K6">
        <f>+GW_TDS!C6</f>
        <v>0.269</v>
      </c>
      <c r="L6">
        <f>GW_TDS!$E6-K6</f>
        <v>0</v>
      </c>
      <c r="M6">
        <f>J6-GW_TDS!$E6</f>
        <v>0</v>
      </c>
      <c r="N6">
        <f>+GW_pH!B6</f>
        <v>8.2</v>
      </c>
      <c r="O6">
        <f>+GW_pH!C6</f>
        <v>8.2</v>
      </c>
      <c r="P6">
        <f>GW_pH!$E6-O6</f>
        <v>0</v>
      </c>
      <c r="Q6">
        <f>N6-GW_pH!$E6</f>
        <v>0</v>
      </c>
      <c r="R6">
        <f>+GW_Turb!B6</f>
        <v>2.6</v>
      </c>
      <c r="S6">
        <f>+GW_Turb!C6</f>
        <v>2.6</v>
      </c>
      <c r="T6">
        <f>GW_Turb!$E6-S6</f>
        <v>0</v>
      </c>
      <c r="U6">
        <f>R6-GW_Turb!$E6</f>
        <v>0</v>
      </c>
      <c r="V6" s="18">
        <f>Level!B6</f>
        <v>40</v>
      </c>
      <c r="W6" s="18">
        <f>Level!C6</f>
        <v>40</v>
      </c>
      <c r="X6">
        <f>Level!$E6-W6</f>
        <v>0</v>
      </c>
      <c r="Y6">
        <f>V6-Level!$E6</f>
        <v>0</v>
      </c>
      <c r="Z6">
        <f>Velo!B6</f>
        <v>0.30907653613565705</v>
      </c>
      <c r="AA6">
        <f>Velo!C6</f>
        <v>0.30907653613565705</v>
      </c>
      <c r="AB6">
        <f>Velo!$E6-AA6</f>
        <v>0</v>
      </c>
      <c r="AC6">
        <f>Z6-Velo!$E6</f>
        <v>0</v>
      </c>
      <c r="AD6" s="4">
        <f>Cross!B6</f>
        <v>1.3425</v>
      </c>
      <c r="AE6" s="4">
        <f>Cross!C6</f>
        <v>1.3425</v>
      </c>
      <c r="AF6" s="4">
        <f>Cross!$E6-AE6</f>
        <v>0</v>
      </c>
      <c r="AG6" s="4">
        <f>AD6-Cross!$E6</f>
        <v>0</v>
      </c>
      <c r="AH6" s="18">
        <f>Temp!B6</f>
        <v>9</v>
      </c>
      <c r="AI6" s="18">
        <f>Temp!C6</f>
        <v>9</v>
      </c>
      <c r="AJ6">
        <f>Temp!$E6-AI6</f>
        <v>0</v>
      </c>
      <c r="AK6">
        <f>AH6-Temp!$E6</f>
        <v>0</v>
      </c>
      <c r="AL6" s="18">
        <f>TDS!B6</f>
        <v>0.585</v>
      </c>
      <c r="AM6" s="18">
        <f>TDS!C6</f>
        <v>0.585</v>
      </c>
      <c r="AN6">
        <f>TDS!$E6-AM6</f>
        <v>0</v>
      </c>
      <c r="AO6">
        <f>AL6-TDS!$E6</f>
        <v>0</v>
      </c>
      <c r="AP6" s="18">
        <f>pH!B6</f>
        <v>8.4</v>
      </c>
      <c r="AQ6" s="18">
        <f>pH!C6</f>
        <v>8.4</v>
      </c>
      <c r="AR6">
        <f>pH!$E6-AQ6</f>
        <v>0</v>
      </c>
      <c r="AS6">
        <f>AP6-pH!$E6</f>
        <v>0</v>
      </c>
      <c r="AT6" s="18">
        <f>Turb!B6</f>
        <v>13.68</v>
      </c>
      <c r="AU6" s="18">
        <f>Turb!C6</f>
        <v>13.68</v>
      </c>
      <c r="AV6">
        <f>Turb!$E6-AU6</f>
        <v>0</v>
      </c>
      <c r="AW6">
        <f>AT6-Turb!$E6</f>
        <v>0</v>
      </c>
      <c r="AX6" s="18">
        <f>Air_Temp!B6</f>
        <v>5.35</v>
      </c>
      <c r="AY6" s="18">
        <f>Air_Temp!C6</f>
        <v>5.35</v>
      </c>
      <c r="AZ6">
        <f>Air_Temp!$E6-AY6</f>
        <v>0</v>
      </c>
      <c r="BA6">
        <f>AX6-Air_Temp!$E6</f>
        <v>0</v>
      </c>
      <c r="BB6">
        <f>Precip!B6</f>
        <v>0</v>
      </c>
      <c r="BC6">
        <f>Precip!C6</f>
        <v>0</v>
      </c>
      <c r="BD6">
        <f>Precip!$E6-BC6</f>
        <v>0</v>
      </c>
      <c r="BE6">
        <f>BB6-Precip!$E6</f>
        <v>0</v>
      </c>
      <c r="BF6" s="18">
        <f>AQI!B6</f>
        <v>30</v>
      </c>
      <c r="BG6" s="18">
        <f>AQI!C6</f>
        <v>30</v>
      </c>
      <c r="BH6">
        <f>AQI!$E6-BG6</f>
        <v>0</v>
      </c>
      <c r="BI6">
        <f>BF6-AQI!$E6</f>
        <v>0</v>
      </c>
      <c r="BJ6" s="18">
        <f>Humid!B6</f>
        <v>74</v>
      </c>
      <c r="BK6" s="18">
        <f>Humid!C6</f>
        <v>74</v>
      </c>
      <c r="BL6">
        <f>Humid!$E6-BK6</f>
        <v>0</v>
      </c>
      <c r="BM6">
        <f>BJ6-Humid!$E6</f>
        <v>0</v>
      </c>
      <c r="BN6" s="18">
        <f>Wind!B6</f>
        <v>3.2</v>
      </c>
      <c r="BO6" s="18">
        <f>Wind!C6</f>
        <v>3.2</v>
      </c>
      <c r="BP6">
        <f>Wind!$E6-BO6</f>
        <v>0</v>
      </c>
      <c r="BQ6">
        <f>BN6-Wind!$E6</f>
        <v>0</v>
      </c>
    </row>
    <row r="7" spans="1:69" ht="12.75">
      <c r="A7" s="1">
        <v>38472</v>
      </c>
      <c r="B7">
        <f>GW_level!B7</f>
        <v>173</v>
      </c>
      <c r="C7">
        <f>GW_level!C7</f>
        <v>170.1</v>
      </c>
      <c r="D7">
        <f>GW_level!$E7-C7</f>
        <v>-0.0001385333899008856</v>
      </c>
      <c r="E7">
        <f>B7-GW_level!$E7</f>
        <v>2.9001385333899066</v>
      </c>
      <c r="F7" s="12">
        <f>+GW_temp!B7</f>
        <v>7</v>
      </c>
      <c r="G7">
        <f>+GW_temp!C7</f>
        <v>7</v>
      </c>
      <c r="H7">
        <f>GW_temp!$E7-G7</f>
        <v>0</v>
      </c>
      <c r="I7">
        <f>F7-GW_temp!$E7</f>
        <v>0</v>
      </c>
      <c r="J7">
        <f>+GW_TDS!B7</f>
        <v>0.274</v>
      </c>
      <c r="K7">
        <f>+GW_TDS!C7</f>
        <v>0.274</v>
      </c>
      <c r="L7">
        <f>GW_TDS!$E7-K7</f>
        <v>0</v>
      </c>
      <c r="M7">
        <f>J7-GW_TDS!$E7</f>
        <v>0</v>
      </c>
      <c r="N7">
        <f>+GW_pH!B7</f>
        <v>8.2</v>
      </c>
      <c r="O7">
        <f>+GW_pH!C7</f>
        <v>8.2</v>
      </c>
      <c r="P7">
        <f>GW_pH!$E7-O7</f>
        <v>0</v>
      </c>
      <c r="Q7">
        <f>N7-GW_pH!$E7</f>
        <v>0</v>
      </c>
      <c r="R7">
        <f>+GW_Turb!B7</f>
        <v>2.54</v>
      </c>
      <c r="S7">
        <f>+GW_Turb!C7</f>
        <v>2.54</v>
      </c>
      <c r="T7">
        <f>GW_Turb!$E7-S7</f>
        <v>0</v>
      </c>
      <c r="U7">
        <f>R7-GW_Turb!$E7</f>
        <v>0</v>
      </c>
      <c r="V7" s="18">
        <f>Level!B7</f>
        <v>37</v>
      </c>
      <c r="W7" s="18">
        <f>Level!C7</f>
        <v>37</v>
      </c>
      <c r="X7">
        <f>Level!$E7-W7</f>
        <v>0</v>
      </c>
      <c r="Y7">
        <f>V7-Level!$E7</f>
        <v>0</v>
      </c>
      <c r="Z7">
        <f>Velo!B7</f>
        <v>0.2570935276986649</v>
      </c>
      <c r="AA7">
        <f>Velo!C7</f>
        <v>0.2570935276986649</v>
      </c>
      <c r="AB7">
        <f>Velo!$E7-AA7</f>
        <v>0</v>
      </c>
      <c r="AC7">
        <f>Z7-Velo!$E7</f>
        <v>0</v>
      </c>
      <c r="AD7" s="4">
        <f>Cross!B7</f>
        <v>1.2147000000000001</v>
      </c>
      <c r="AE7" s="4">
        <f>Cross!C7</f>
        <v>1.2147000000000001</v>
      </c>
      <c r="AF7" s="4">
        <f>Cross!$E7-AE7</f>
        <v>0</v>
      </c>
      <c r="AG7" s="4">
        <f>AD7-Cross!$E7</f>
        <v>0</v>
      </c>
      <c r="AH7" s="18">
        <f>Temp!B7</f>
        <v>10</v>
      </c>
      <c r="AI7" s="18">
        <f>Temp!C7</f>
        <v>9.75</v>
      </c>
      <c r="AJ7">
        <f>Temp!$E7-AI7</f>
        <v>0.25</v>
      </c>
      <c r="AK7">
        <f>AH7-Temp!$E7</f>
        <v>0</v>
      </c>
      <c r="AL7" s="18">
        <f>TDS!B7</f>
        <v>0.622</v>
      </c>
      <c r="AM7" s="18">
        <f>TDS!C7</f>
        <v>0.615</v>
      </c>
      <c r="AN7">
        <f>TDS!$E7-AM7</f>
        <v>0.0014478742655078536</v>
      </c>
      <c r="AO7">
        <f>AL7-TDS!$E7</f>
        <v>0.005552125734492153</v>
      </c>
      <c r="AP7" s="18">
        <f>pH!B7</f>
        <v>8.3</v>
      </c>
      <c r="AQ7" s="18">
        <f>pH!C7</f>
        <v>8.3</v>
      </c>
      <c r="AR7">
        <f>pH!$E7-AQ7</f>
        <v>0</v>
      </c>
      <c r="AS7">
        <f>AP7-pH!$E7</f>
        <v>0</v>
      </c>
      <c r="AT7" s="18">
        <f>Turb!B7</f>
        <v>7.64</v>
      </c>
      <c r="AU7" s="18">
        <f>Turb!C7</f>
        <v>7.64</v>
      </c>
      <c r="AV7">
        <f>Turb!$E7-AU7</f>
        <v>0</v>
      </c>
      <c r="AW7">
        <f>AT7-Turb!$E7</f>
        <v>0</v>
      </c>
      <c r="AX7" s="18">
        <f>Air_Temp!B7</f>
        <v>5.05</v>
      </c>
      <c r="AY7" s="18">
        <f>Air_Temp!C7</f>
        <v>5.05</v>
      </c>
      <c r="AZ7">
        <f>Air_Temp!$E7-AY7</f>
        <v>0</v>
      </c>
      <c r="BA7">
        <f>AX7-Air_Temp!$E7</f>
        <v>0</v>
      </c>
      <c r="BB7">
        <f>Precip!B7</f>
        <v>1.1</v>
      </c>
      <c r="BC7">
        <f>Precip!C7</f>
        <v>0.03</v>
      </c>
      <c r="BD7">
        <f>Precip!$E7-BC7</f>
        <v>0.39311047579544156</v>
      </c>
      <c r="BE7">
        <f>BB7-Precip!$E7</f>
        <v>0.6768895242045585</v>
      </c>
      <c r="BF7" s="18">
        <f>AQI!B7</f>
        <v>24</v>
      </c>
      <c r="BG7" s="18">
        <f>AQI!C7</f>
        <v>24</v>
      </c>
      <c r="BH7">
        <f>AQI!$E7-BG7</f>
        <v>0</v>
      </c>
      <c r="BI7">
        <f>BF7-AQI!$E7</f>
        <v>0</v>
      </c>
      <c r="BJ7" s="18">
        <f>Humid!B7</f>
        <v>74</v>
      </c>
      <c r="BK7" s="18">
        <f>Humid!C7</f>
        <v>74</v>
      </c>
      <c r="BL7">
        <f>Humid!$E7-BK7</f>
        <v>0</v>
      </c>
      <c r="BM7">
        <f>BJ7-Humid!$E7</f>
        <v>0</v>
      </c>
      <c r="BN7" s="18">
        <f>Wind!B7</f>
        <v>4.6</v>
      </c>
      <c r="BO7" s="18">
        <f>Wind!C7</f>
        <v>3.49</v>
      </c>
      <c r="BP7">
        <f>Wind!$E7-BO7</f>
        <v>0.43302869267955657</v>
      </c>
      <c r="BQ7">
        <f>BN7-Wind!$E7</f>
        <v>0.6769713073204429</v>
      </c>
    </row>
    <row r="8" spans="1:69" ht="12.75">
      <c r="A8" s="1">
        <v>38473</v>
      </c>
      <c r="B8">
        <f>GW_level!B8</f>
        <v>150</v>
      </c>
      <c r="C8">
        <f>GW_level!C8</f>
        <v>150</v>
      </c>
      <c r="D8">
        <f>GW_level!$E8-C8</f>
        <v>0</v>
      </c>
      <c r="E8">
        <f>B8-GW_level!$E8</f>
        <v>0</v>
      </c>
      <c r="F8" s="12">
        <f>+GW_temp!B8</f>
        <v>7</v>
      </c>
      <c r="G8">
        <f>+GW_temp!C8</f>
        <v>7</v>
      </c>
      <c r="H8">
        <f>GW_temp!$E8-G8</f>
        <v>0</v>
      </c>
      <c r="I8">
        <f>F8-GW_temp!$E8</f>
        <v>0</v>
      </c>
      <c r="J8">
        <f>+GW_TDS!B8</f>
        <v>0.266</v>
      </c>
      <c r="K8">
        <f>+GW_TDS!C8</f>
        <v>0.266</v>
      </c>
      <c r="L8">
        <f>GW_TDS!$E8-K8</f>
        <v>0</v>
      </c>
      <c r="M8">
        <f>J8-GW_TDS!$E8</f>
        <v>0</v>
      </c>
      <c r="N8">
        <f>+GW_pH!B8</f>
        <v>7.9</v>
      </c>
      <c r="O8">
        <f>+GW_pH!C8</f>
        <v>7.9</v>
      </c>
      <c r="P8">
        <f>GW_pH!$E8-O8</f>
        <v>0</v>
      </c>
      <c r="Q8">
        <f>N8-GW_pH!$E8</f>
        <v>0</v>
      </c>
      <c r="R8">
        <f>+GW_Turb!B8</f>
        <v>2.45</v>
      </c>
      <c r="S8">
        <f>+GW_Turb!C8</f>
        <v>2.45</v>
      </c>
      <c r="T8">
        <f>GW_Turb!$E8-S8</f>
        <v>0</v>
      </c>
      <c r="U8">
        <f>R8-GW_Turb!$E8</f>
        <v>0</v>
      </c>
      <c r="V8" s="18">
        <f>Level!B8</f>
        <v>34</v>
      </c>
      <c r="W8" s="18">
        <f>Level!C8</f>
        <v>34</v>
      </c>
      <c r="X8">
        <f>Level!$E8-W8</f>
        <v>0</v>
      </c>
      <c r="Y8">
        <f>V8-Level!$E8</f>
        <v>0</v>
      </c>
      <c r="Z8">
        <f>Velo!B8</f>
        <v>0.2100662415048262</v>
      </c>
      <c r="AA8">
        <f>Velo!C8</f>
        <v>0.2100662415048262</v>
      </c>
      <c r="AB8">
        <f>Velo!$E8-AA8</f>
        <v>0</v>
      </c>
      <c r="AC8">
        <f>Z8-Velo!$E8</f>
        <v>0</v>
      </c>
      <c r="AD8" s="4">
        <f>Cross!B8</f>
        <v>1.0923</v>
      </c>
      <c r="AE8" s="4">
        <f>Cross!C8</f>
        <v>1.0923</v>
      </c>
      <c r="AF8" s="4">
        <f>Cross!$E8-AE8</f>
        <v>0</v>
      </c>
      <c r="AG8" s="4">
        <f>AD8-Cross!$E8</f>
        <v>0</v>
      </c>
      <c r="AH8" s="18">
        <f>Temp!B8</f>
        <v>8</v>
      </c>
      <c r="AI8" s="18">
        <f>Temp!C8</f>
        <v>8</v>
      </c>
      <c r="AJ8">
        <f>Temp!$E8-AI8</f>
        <v>0</v>
      </c>
      <c r="AK8">
        <f>AH8-Temp!$E8</f>
        <v>0</v>
      </c>
      <c r="AL8" s="18">
        <f>TDS!B8</f>
        <v>0.676</v>
      </c>
      <c r="AM8" s="18">
        <f>TDS!C8</f>
        <v>0.645</v>
      </c>
      <c r="AN8">
        <f>TDS!$E8-AM8</f>
        <v>0.002895748531015707</v>
      </c>
      <c r="AO8">
        <f>AL8-TDS!$E8</f>
        <v>0.02810425146898432</v>
      </c>
      <c r="AP8" s="18">
        <f>pH!B8</f>
        <v>8.4</v>
      </c>
      <c r="AQ8" s="18">
        <f>pH!C8</f>
        <v>8.375</v>
      </c>
      <c r="AR8">
        <f>pH!$E8-AQ8</f>
        <v>0.025000000000000355</v>
      </c>
      <c r="AS8">
        <f>AP8-pH!$E8</f>
        <v>0</v>
      </c>
      <c r="AT8" s="18">
        <f>Turb!B8</f>
        <v>4.82</v>
      </c>
      <c r="AU8" s="18">
        <f>Turb!C8</f>
        <v>4.82</v>
      </c>
      <c r="AV8">
        <f>Turb!$E8-AU8</f>
        <v>0</v>
      </c>
      <c r="AW8">
        <f>AT8-Turb!$E8</f>
        <v>0</v>
      </c>
      <c r="AX8" s="18">
        <f>Air_Temp!B8</f>
        <v>5.85</v>
      </c>
      <c r="AY8" s="18">
        <f>Air_Temp!C8</f>
        <v>5.85</v>
      </c>
      <c r="AZ8">
        <f>Air_Temp!$E8-AY8</f>
        <v>0</v>
      </c>
      <c r="BA8">
        <f>AX8-Air_Temp!$E8</f>
        <v>0</v>
      </c>
      <c r="BB8">
        <f>Precip!B8</f>
        <v>1.45</v>
      </c>
      <c r="BC8">
        <f>Precip!C8</f>
        <v>0.06</v>
      </c>
      <c r="BD8">
        <f>Precip!$E8-BC8</f>
        <v>0.7862209515908831</v>
      </c>
      <c r="BE8">
        <f>BB8-Precip!$E8</f>
        <v>0.6037790484091169</v>
      </c>
      <c r="BF8" s="18">
        <f>AQI!B8</f>
        <v>28</v>
      </c>
      <c r="BG8" s="18">
        <f>AQI!C8</f>
        <v>27</v>
      </c>
      <c r="BH8">
        <f>AQI!$E8-BG8</f>
        <v>1</v>
      </c>
      <c r="BI8">
        <f>BF8-AQI!$E8</f>
        <v>0</v>
      </c>
      <c r="BJ8" s="18">
        <f>Humid!B8</f>
        <v>73</v>
      </c>
      <c r="BK8" s="18">
        <f>Humid!C8</f>
        <v>73</v>
      </c>
      <c r="BL8">
        <f>Humid!$E8-BK8</f>
        <v>0</v>
      </c>
      <c r="BM8">
        <f>BJ8-Humid!$E8</f>
        <v>0</v>
      </c>
      <c r="BN8" s="18">
        <f>Wind!B8</f>
        <v>4.2</v>
      </c>
      <c r="BO8" s="18">
        <f>Wind!C8</f>
        <v>3.7800000000000002</v>
      </c>
      <c r="BP8">
        <f>Wind!$E8-BO8</f>
        <v>0.41999999999999993</v>
      </c>
      <c r="BQ8">
        <f>BN8-Wind!$E8</f>
        <v>0</v>
      </c>
    </row>
    <row r="9" spans="1:69" ht="12.75">
      <c r="A9" s="1">
        <v>38474</v>
      </c>
      <c r="B9">
        <f>GW_level!B9</f>
        <v>142</v>
      </c>
      <c r="C9">
        <f>GW_level!C9</f>
        <v>142</v>
      </c>
      <c r="D9">
        <f>GW_level!$E9-C9</f>
        <v>0</v>
      </c>
      <c r="E9">
        <f>B9-GW_level!$E9</f>
        <v>0</v>
      </c>
      <c r="F9" s="12">
        <f>+GW_temp!B9</f>
        <v>7</v>
      </c>
      <c r="G9">
        <f>+GW_temp!C9</f>
        <v>7</v>
      </c>
      <c r="H9">
        <f>GW_temp!$E9-G9</f>
        <v>0</v>
      </c>
      <c r="I9">
        <f>F9-GW_temp!$E9</f>
        <v>0</v>
      </c>
      <c r="J9">
        <f>+GW_TDS!B9</f>
        <v>0.265</v>
      </c>
      <c r="K9">
        <f>+GW_TDS!C9</f>
        <v>0.265</v>
      </c>
      <c r="L9">
        <f>GW_TDS!$E9-K9</f>
        <v>0</v>
      </c>
      <c r="M9">
        <f>J9-GW_TDS!$E9</f>
        <v>0</v>
      </c>
      <c r="N9">
        <f>+GW_pH!B9</f>
        <v>8.2</v>
      </c>
      <c r="O9">
        <f>+GW_pH!C9</f>
        <v>7.9750000000000005</v>
      </c>
      <c r="P9">
        <f>GW_pH!$E9-O9</f>
        <v>0.03239765559008578</v>
      </c>
      <c r="Q9">
        <f>N9-GW_pH!$E9</f>
        <v>0.19260234440991297</v>
      </c>
      <c r="R9">
        <f>+GW_Turb!B9</f>
        <v>2.28</v>
      </c>
      <c r="S9">
        <f>+GW_Turb!C9</f>
        <v>2.28</v>
      </c>
      <c r="T9">
        <f>GW_Turb!$E9-S9</f>
        <v>0</v>
      </c>
      <c r="U9">
        <f>R9-GW_Turb!$E9</f>
        <v>0</v>
      </c>
      <c r="V9" s="18">
        <f>Level!B9</f>
        <v>32</v>
      </c>
      <c r="W9" s="18">
        <f>Level!C9</f>
        <v>32</v>
      </c>
      <c r="X9">
        <f>Level!$E9-W9</f>
        <v>0</v>
      </c>
      <c r="Y9">
        <f>V9-Level!$E9</f>
        <v>0</v>
      </c>
      <c r="Z9">
        <f>Velo!B9</f>
        <v>0.18147403883115346</v>
      </c>
      <c r="AA9">
        <f>Velo!C9</f>
        <v>0.18147403883115346</v>
      </c>
      <c r="AB9">
        <f>Velo!$E9-AA9</f>
        <v>0</v>
      </c>
      <c r="AC9">
        <f>Z9-Velo!$E9</f>
        <v>0</v>
      </c>
      <c r="AD9" s="4">
        <f>Cross!B9</f>
        <v>1.0137</v>
      </c>
      <c r="AE9" s="4">
        <f>Cross!C9</f>
        <v>1.0137</v>
      </c>
      <c r="AF9" s="4">
        <f>Cross!$E9-AE9</f>
        <v>0</v>
      </c>
      <c r="AG9" s="4">
        <f>AD9-Cross!$E9</f>
        <v>0</v>
      </c>
      <c r="AH9" s="18">
        <f>Temp!B9</f>
        <v>8</v>
      </c>
      <c r="AI9" s="18">
        <f>Temp!C9</f>
        <v>8</v>
      </c>
      <c r="AJ9">
        <f>Temp!$E9-AI9</f>
        <v>0</v>
      </c>
      <c r="AK9">
        <f>AH9-Temp!$E9</f>
        <v>0</v>
      </c>
      <c r="AL9" s="18">
        <f>TDS!B9</f>
        <v>0.693</v>
      </c>
      <c r="AM9" s="18">
        <f>TDS!C9</f>
        <v>0.675</v>
      </c>
      <c r="AN9">
        <f>TDS!$E9-AM9</f>
        <v>0.004343622796523561</v>
      </c>
      <c r="AO9">
        <f>AL9-TDS!$E9</f>
        <v>0.013656377203476344</v>
      </c>
      <c r="AP9" s="18">
        <f>pH!B9</f>
        <v>8.7</v>
      </c>
      <c r="AQ9" s="18">
        <f>pH!C9</f>
        <v>8.45</v>
      </c>
      <c r="AR9">
        <f>pH!$E9-AQ9</f>
        <v>0.05965430863000343</v>
      </c>
      <c r="AS9">
        <f>AP9-pH!$E9</f>
        <v>0.19034569136999657</v>
      </c>
      <c r="AT9" s="18">
        <f>Turb!B9</f>
        <v>4.41</v>
      </c>
      <c r="AU9" s="18">
        <f>Turb!C9</f>
        <v>4.41</v>
      </c>
      <c r="AV9">
        <f>Turb!$E9-AU9</f>
        <v>0</v>
      </c>
      <c r="AW9">
        <f>AT9-Turb!$E9</f>
        <v>0</v>
      </c>
      <c r="AX9" s="18">
        <f>Air_Temp!B9</f>
        <v>6.3</v>
      </c>
      <c r="AY9" s="18">
        <f>Air_Temp!C9</f>
        <v>6.3</v>
      </c>
      <c r="AZ9">
        <f>Air_Temp!$E9-AY9</f>
        <v>0</v>
      </c>
      <c r="BA9">
        <f>AX9-Air_Temp!$E9</f>
        <v>0</v>
      </c>
      <c r="BB9">
        <f>Precip!B9</f>
        <v>1.5</v>
      </c>
      <c r="BC9">
        <f>Precip!C9</f>
        <v>0.09</v>
      </c>
      <c r="BD9">
        <f>Precip!$E9-BC9</f>
        <v>1.1793314273863245</v>
      </c>
      <c r="BE9">
        <f>BB9-Precip!$E9</f>
        <v>0.23066857261367546</v>
      </c>
      <c r="BF9" s="18">
        <f>AQI!B9</f>
        <v>22</v>
      </c>
      <c r="BG9" s="18">
        <f>AQI!C9</f>
        <v>22</v>
      </c>
      <c r="BH9">
        <f>AQI!$E9-BG9</f>
        <v>0</v>
      </c>
      <c r="BI9">
        <f>BF9-AQI!$E9</f>
        <v>0</v>
      </c>
      <c r="BJ9" s="18">
        <f>Humid!B9</f>
        <v>75</v>
      </c>
      <c r="BK9" s="18">
        <f>Humid!C9</f>
        <v>75</v>
      </c>
      <c r="BL9">
        <f>Humid!$E9-BK9</f>
        <v>0</v>
      </c>
      <c r="BM9">
        <f>BJ9-Humid!$E9</f>
        <v>0</v>
      </c>
      <c r="BN9" s="18">
        <f>Wind!B9</f>
        <v>6.3</v>
      </c>
      <c r="BO9" s="18">
        <f>Wind!C9</f>
        <v>4.07</v>
      </c>
      <c r="BP9">
        <f>Wind!$E9-BO9</f>
        <v>0.8530286926795565</v>
      </c>
      <c r="BQ9">
        <f>BN9-Wind!$E9</f>
        <v>1.376971307320443</v>
      </c>
    </row>
    <row r="10" spans="1:69" ht="12.75">
      <c r="A10" s="1">
        <v>38475</v>
      </c>
      <c r="B10">
        <f>GW_level!B10</f>
        <v>142</v>
      </c>
      <c r="C10">
        <f>GW_level!C10</f>
        <v>142</v>
      </c>
      <c r="D10">
        <f>GW_level!$E10-C10</f>
        <v>0</v>
      </c>
      <c r="E10">
        <f>B10-GW_level!$E10</f>
        <v>0</v>
      </c>
      <c r="F10" s="12">
        <f>+GW_temp!B10</f>
        <v>7</v>
      </c>
      <c r="G10">
        <f>+GW_temp!C10</f>
        <v>7</v>
      </c>
      <c r="H10">
        <f>GW_temp!$E10-G10</f>
        <v>0</v>
      </c>
      <c r="I10">
        <f>F10-GW_temp!$E10</f>
        <v>0</v>
      </c>
      <c r="J10">
        <f>+GW_TDS!B10</f>
        <v>0.288</v>
      </c>
      <c r="K10">
        <f>+GW_TDS!C10</f>
        <v>0.288</v>
      </c>
      <c r="L10">
        <f>GW_TDS!$E10-K10</f>
        <v>0</v>
      </c>
      <c r="M10">
        <f>J10-GW_TDS!$E10</f>
        <v>0</v>
      </c>
      <c r="N10">
        <f>+GW_pH!B10</f>
        <v>8</v>
      </c>
      <c r="O10">
        <f>+GW_pH!C10</f>
        <v>8</v>
      </c>
      <c r="P10">
        <f>GW_pH!$E10-O10</f>
        <v>0</v>
      </c>
      <c r="Q10">
        <f>N10-GW_pH!$E10</f>
        <v>0</v>
      </c>
      <c r="R10">
        <f>+GW_Turb!B10</f>
        <v>2.41</v>
      </c>
      <c r="S10">
        <f>+GW_Turb!C10</f>
        <v>2.399</v>
      </c>
      <c r="T10">
        <f>GW_Turb!$E10-S10</f>
        <v>0.01100000000000012</v>
      </c>
      <c r="U10">
        <f>R10-GW_Turb!$E10</f>
        <v>0</v>
      </c>
      <c r="V10" s="18">
        <f>Level!B10</f>
        <v>33</v>
      </c>
      <c r="W10" s="18">
        <f>Level!C10</f>
        <v>32.49</v>
      </c>
      <c r="X10">
        <f>Level!$E10-W10</f>
        <v>0.509999999999998</v>
      </c>
      <c r="Y10">
        <f>V10-Level!$E10</f>
        <v>0</v>
      </c>
      <c r="Z10">
        <f>Velo!B10</f>
        <v>0.19549409376226287</v>
      </c>
      <c r="AA10">
        <f>Velo!C10</f>
        <v>0.18367403883115346</v>
      </c>
      <c r="AB10">
        <f>Velo!$E10-AA10</f>
        <v>0.010401324922570065</v>
      </c>
      <c r="AC10">
        <f>Z10-Velo!$E10</f>
        <v>0.0014187300085393428</v>
      </c>
      <c r="AD10" s="4">
        <f>Cross!B10</f>
        <v>1.0527</v>
      </c>
      <c r="AE10" s="4">
        <f>Cross!C10</f>
        <v>1.0227</v>
      </c>
      <c r="AF10" s="4">
        <f>Cross!$E10-AE10</f>
        <v>0.021652333478962227</v>
      </c>
      <c r="AG10" s="4">
        <f>AD10-Cross!$E10</f>
        <v>0.0083476665210378</v>
      </c>
      <c r="AH10" s="18">
        <f>Temp!B10</f>
        <v>7.5</v>
      </c>
      <c r="AI10" s="18">
        <f>Temp!C10</f>
        <v>7.5</v>
      </c>
      <c r="AJ10">
        <f>Temp!$E10-AI10</f>
        <v>0</v>
      </c>
      <c r="AK10">
        <f>AH10-Temp!$E10</f>
        <v>0</v>
      </c>
      <c r="AL10" s="18">
        <f>TDS!B10</f>
        <v>0.745</v>
      </c>
      <c r="AM10" s="18">
        <f>TDS!C10</f>
        <v>0.7050000000000001</v>
      </c>
      <c r="AN10">
        <f>TDS!$E10-AM10</f>
        <v>0.005791497062031414</v>
      </c>
      <c r="AO10">
        <f>AL10-TDS!$E10</f>
        <v>0.03420850293796851</v>
      </c>
      <c r="AP10" s="18">
        <f>pH!B10</f>
        <v>8.4</v>
      </c>
      <c r="AQ10" s="18">
        <f>pH!C10</f>
        <v>8.4</v>
      </c>
      <c r="AR10">
        <f>pH!$E10-AQ10</f>
        <v>0</v>
      </c>
      <c r="AS10">
        <f>AP10-pH!$E10</f>
        <v>0</v>
      </c>
      <c r="AT10" s="18">
        <f>Turb!B10</f>
        <v>6.44</v>
      </c>
      <c r="AU10" s="18">
        <f>Turb!C10</f>
        <v>4.970000000000001</v>
      </c>
      <c r="AV10">
        <f>Turb!$E10-AU10</f>
        <v>1.4699999999999998</v>
      </c>
      <c r="AW10">
        <f>AT10-Turb!$E10</f>
        <v>0</v>
      </c>
      <c r="AX10" s="18">
        <f>Air_Temp!B10</f>
        <v>3.2</v>
      </c>
      <c r="AY10" s="18">
        <f>Air_Temp!C10</f>
        <v>3.2</v>
      </c>
      <c r="AZ10">
        <f>Air_Temp!$E10-AY10</f>
        <v>0</v>
      </c>
      <c r="BA10">
        <f>AX10-Air_Temp!$E10</f>
        <v>0</v>
      </c>
      <c r="BB10">
        <f>Precip!B10</f>
        <v>0.7</v>
      </c>
      <c r="BC10">
        <f>Precip!C10</f>
        <v>0.12</v>
      </c>
      <c r="BD10">
        <f>Precip!$E10-BC10</f>
        <v>0.58</v>
      </c>
      <c r="BE10">
        <f>BB10-Precip!$E10</f>
        <v>0</v>
      </c>
      <c r="BF10" s="18">
        <f>AQI!B10</f>
        <v>21</v>
      </c>
      <c r="BG10" s="18">
        <f>AQI!C10</f>
        <v>21</v>
      </c>
      <c r="BH10">
        <f>AQI!$E10-BG10</f>
        <v>0</v>
      </c>
      <c r="BI10">
        <f>BF10-AQI!$E10</f>
        <v>0</v>
      </c>
      <c r="BJ10" s="18">
        <f>Humid!B10</f>
        <v>81</v>
      </c>
      <c r="BK10" s="18">
        <f>Humid!C10</f>
        <v>78.3</v>
      </c>
      <c r="BL10">
        <f>Humid!$E10-BK10</f>
        <v>1.6949354167996091</v>
      </c>
      <c r="BM10">
        <f>BJ10-Humid!$E10</f>
        <v>1.0050645832003937</v>
      </c>
      <c r="BN10" s="18">
        <f>Wind!B10</f>
        <v>5</v>
      </c>
      <c r="BO10" s="18">
        <f>Wind!C10</f>
        <v>4.36</v>
      </c>
      <c r="BP10">
        <f>Wind!$E10-BO10</f>
        <v>0.6399999999999997</v>
      </c>
      <c r="BQ10">
        <f>BN10-Wind!$E10</f>
        <v>0</v>
      </c>
    </row>
    <row r="11" spans="1:69" ht="12.75">
      <c r="A11" s="1">
        <v>38476</v>
      </c>
      <c r="B11">
        <f>GW_level!B11</f>
        <v>137</v>
      </c>
      <c r="C11">
        <f>GW_level!C11</f>
        <v>137</v>
      </c>
      <c r="D11">
        <f>GW_level!$E11-C11</f>
        <v>0</v>
      </c>
      <c r="E11">
        <f>B11-GW_level!$E11</f>
        <v>0</v>
      </c>
      <c r="F11" s="12">
        <f>+GW_temp!B11</f>
        <v>7</v>
      </c>
      <c r="G11">
        <f>+GW_temp!C11</f>
        <v>7</v>
      </c>
      <c r="H11">
        <f>GW_temp!$E11-G11</f>
        <v>0</v>
      </c>
      <c r="I11">
        <f>F11-GW_temp!$E11</f>
        <v>0</v>
      </c>
      <c r="J11">
        <f>+GW_TDS!B11</f>
        <v>0.351</v>
      </c>
      <c r="K11">
        <f>+GW_TDS!C11</f>
        <v>0.32799999999999996</v>
      </c>
      <c r="L11">
        <f>GW_TDS!$E11-K11</f>
        <v>0.004939996121265833</v>
      </c>
      <c r="M11">
        <f>J11-GW_TDS!$E11</f>
        <v>0.018060003878734188</v>
      </c>
      <c r="N11">
        <f>+GW_pH!B11</f>
        <v>8</v>
      </c>
      <c r="O11">
        <f>+GW_pH!C11</f>
        <v>8</v>
      </c>
      <c r="P11">
        <f>GW_pH!$E11-O11</f>
        <v>0</v>
      </c>
      <c r="Q11">
        <f>N11-GW_pH!$E11</f>
        <v>0</v>
      </c>
      <c r="R11">
        <f>+GW_Turb!B11</f>
        <v>2.29</v>
      </c>
      <c r="S11">
        <f>+GW_Turb!C11</f>
        <v>2.29</v>
      </c>
      <c r="T11">
        <f>GW_Turb!$E11-S11</f>
        <v>0</v>
      </c>
      <c r="U11">
        <f>R11-GW_Turb!$E11</f>
        <v>0</v>
      </c>
      <c r="V11" s="18">
        <f>Level!B11</f>
        <v>31</v>
      </c>
      <c r="W11" s="18">
        <f>Level!C11</f>
        <v>31</v>
      </c>
      <c r="X11">
        <f>Level!$E11-W11</f>
        <v>0</v>
      </c>
      <c r="Y11">
        <f>V11-Level!$E11</f>
        <v>0</v>
      </c>
      <c r="Z11">
        <f>Velo!B11</f>
        <v>0.1680059537973586</v>
      </c>
      <c r="AA11">
        <f>Velo!C11</f>
        <v>0.1680059537973586</v>
      </c>
      <c r="AB11">
        <f>Velo!$E11-AA11</f>
        <v>0</v>
      </c>
      <c r="AC11">
        <f>Z11-Velo!$E11</f>
        <v>0</v>
      </c>
      <c r="AD11" s="4">
        <f>Cross!B11</f>
        <v>0.9753000000000001</v>
      </c>
      <c r="AE11" s="4">
        <f>Cross!C11</f>
        <v>0.9753000000000001</v>
      </c>
      <c r="AF11" s="4">
        <f>Cross!$E11-AE11</f>
        <v>0</v>
      </c>
      <c r="AG11" s="4">
        <f>AD11-Cross!$E11</f>
        <v>0</v>
      </c>
      <c r="AH11" s="18">
        <f>Temp!B11</f>
        <v>8</v>
      </c>
      <c r="AI11" s="18">
        <f>Temp!C11</f>
        <v>8</v>
      </c>
      <c r="AJ11">
        <f>Temp!$E11-AI11</f>
        <v>0</v>
      </c>
      <c r="AK11">
        <f>AH11-Temp!$E11</f>
        <v>0</v>
      </c>
      <c r="AL11" s="18">
        <f>TDS!B11</f>
        <v>0.782</v>
      </c>
      <c r="AM11" s="18">
        <f>TDS!C11</f>
        <v>0.7350000000000001</v>
      </c>
      <c r="AN11">
        <f>TDS!$E11-AM11</f>
        <v>0.007239371327539268</v>
      </c>
      <c r="AO11">
        <f>AL11-TDS!$E11</f>
        <v>0.03976062867246066</v>
      </c>
      <c r="AP11" s="18">
        <f>pH!B11</f>
        <v>8.7</v>
      </c>
      <c r="AQ11" s="18">
        <f>pH!C11</f>
        <v>8.475</v>
      </c>
      <c r="AR11">
        <f>pH!$E11-AQ11</f>
        <v>0.03465430863000307</v>
      </c>
      <c r="AS11">
        <f>AP11-pH!$E11</f>
        <v>0.19034569136999657</v>
      </c>
      <c r="AT11" s="18">
        <f>Turb!B11</f>
        <v>4.82</v>
      </c>
      <c r="AU11" s="18">
        <f>Turb!C11</f>
        <v>4.82</v>
      </c>
      <c r="AV11">
        <f>Turb!$E11-AU11</f>
        <v>0</v>
      </c>
      <c r="AW11">
        <f>AT11-Turb!$E11</f>
        <v>0</v>
      </c>
      <c r="AX11" s="18">
        <f>Air_Temp!B11</f>
        <v>5.85</v>
      </c>
      <c r="AY11" s="18">
        <f>Air_Temp!C11</f>
        <v>4.21</v>
      </c>
      <c r="AZ11">
        <f>Air_Temp!$E11-AY11</f>
        <v>0.20617875504373018</v>
      </c>
      <c r="BA11">
        <f>AX11-Air_Temp!$E11</f>
        <v>1.4338212449562695</v>
      </c>
      <c r="BB11">
        <f>Precip!B11</f>
        <v>0.2</v>
      </c>
      <c r="BC11">
        <f>Precip!C11</f>
        <v>0.15</v>
      </c>
      <c r="BD11">
        <f>Precip!$E11-BC11</f>
        <v>0.05000000000000002</v>
      </c>
      <c r="BE11">
        <f>BB11-Precip!$E11</f>
        <v>0</v>
      </c>
      <c r="BF11" s="18">
        <f>AQI!B11</f>
        <v>25</v>
      </c>
      <c r="BG11" s="18">
        <f>AQI!C11</f>
        <v>24</v>
      </c>
      <c r="BH11">
        <f>AQI!$E11-BG11</f>
        <v>1</v>
      </c>
      <c r="BI11">
        <f>BF11-AQI!$E11</f>
        <v>0</v>
      </c>
      <c r="BJ11" s="18">
        <f>Humid!B11</f>
        <v>75</v>
      </c>
      <c r="BK11" s="18">
        <f>Humid!C11</f>
        <v>75</v>
      </c>
      <c r="BL11">
        <f>Humid!$E11-BK11</f>
        <v>0</v>
      </c>
      <c r="BM11">
        <f>BJ11-Humid!$E11</f>
        <v>0</v>
      </c>
      <c r="BN11" s="18">
        <f>Wind!B11</f>
        <v>2.5</v>
      </c>
      <c r="BO11" s="18">
        <f>Wind!C11</f>
        <v>2.5</v>
      </c>
      <c r="BP11">
        <f>Wind!$E11-BO11</f>
        <v>0</v>
      </c>
      <c r="BQ11">
        <f>BN11-Wind!$E11</f>
        <v>0</v>
      </c>
    </row>
    <row r="12" spans="1:69" ht="12.75">
      <c r="A12" s="1">
        <v>38477</v>
      </c>
      <c r="B12">
        <f>GW_level!B12</f>
        <v>136</v>
      </c>
      <c r="C12">
        <f>GW_level!C12</f>
        <v>136</v>
      </c>
      <c r="D12">
        <f>GW_level!$E12-C12</f>
        <v>0</v>
      </c>
      <c r="E12">
        <f>B12-GW_level!$E12</f>
        <v>0</v>
      </c>
      <c r="F12" s="12">
        <f>+GW_temp!B12</f>
        <v>7</v>
      </c>
      <c r="G12">
        <f>+GW_temp!C12</f>
        <v>7</v>
      </c>
      <c r="H12">
        <f>GW_temp!$E12-G12</f>
        <v>0</v>
      </c>
      <c r="I12">
        <f>F12-GW_temp!$E12</f>
        <v>0</v>
      </c>
      <c r="J12">
        <f>+GW_TDS!B12</f>
        <v>0.41</v>
      </c>
      <c r="K12">
        <f>+GW_TDS!C12</f>
        <v>0.36799999999999994</v>
      </c>
      <c r="L12">
        <f>GW_TDS!$E12-K12</f>
        <v>0.009879992242531666</v>
      </c>
      <c r="M12">
        <f>J12-GW_TDS!$E12</f>
        <v>0.03212000775746837</v>
      </c>
      <c r="N12">
        <f>+GW_pH!B12</f>
        <v>8</v>
      </c>
      <c r="O12">
        <f>+GW_pH!C12</f>
        <v>8</v>
      </c>
      <c r="P12">
        <f>GW_pH!$E12-O12</f>
        <v>0</v>
      </c>
      <c r="Q12">
        <f>N12-GW_pH!$E12</f>
        <v>0</v>
      </c>
      <c r="R12">
        <f>+GW_Turb!B12</f>
        <v>2.42</v>
      </c>
      <c r="S12">
        <f>+GW_Turb!C12</f>
        <v>2.409</v>
      </c>
      <c r="T12">
        <f>GW_Turb!$E12-S12</f>
        <v>0.01100000000000012</v>
      </c>
      <c r="U12">
        <f>R12-GW_Turb!$E12</f>
        <v>0</v>
      </c>
      <c r="V12" s="18">
        <f>Level!B12</f>
        <v>30</v>
      </c>
      <c r="W12" s="18">
        <f>Level!C12</f>
        <v>30</v>
      </c>
      <c r="X12">
        <f>Level!$E12-W12</f>
        <v>0</v>
      </c>
      <c r="Y12">
        <f>V12-Level!$E12</f>
        <v>0</v>
      </c>
      <c r="Z12">
        <f>Velo!B12</f>
        <v>0.15508949137588526</v>
      </c>
      <c r="AA12">
        <f>Velo!C12</f>
        <v>0.15508949137588526</v>
      </c>
      <c r="AB12">
        <f>Velo!$E12-AA12</f>
        <v>0</v>
      </c>
      <c r="AC12">
        <f>Z12-Velo!$E12</f>
        <v>0</v>
      </c>
      <c r="AD12" s="4">
        <f>Cross!B12</f>
        <v>0.9375</v>
      </c>
      <c r="AE12" s="4">
        <f>Cross!C12</f>
        <v>0.9375</v>
      </c>
      <c r="AF12" s="4">
        <f>Cross!$E12-AE12</f>
        <v>0</v>
      </c>
      <c r="AG12" s="4">
        <f>AD12-Cross!$E12</f>
        <v>0</v>
      </c>
      <c r="AH12" s="18">
        <f>Temp!B12</f>
        <v>10</v>
      </c>
      <c r="AI12" s="18">
        <f>Temp!C12</f>
        <v>8.75</v>
      </c>
      <c r="AJ12">
        <f>Temp!$E12-AI12</f>
        <v>0.28739297175822287</v>
      </c>
      <c r="AK12">
        <f>AH12-Temp!$E12</f>
        <v>0.9626070282417771</v>
      </c>
      <c r="AL12" s="18">
        <f>TDS!B12</f>
        <v>0.787</v>
      </c>
      <c r="AM12" s="18">
        <f>TDS!C12</f>
        <v>0.7650000000000001</v>
      </c>
      <c r="AN12">
        <f>TDS!$E12-AM12</f>
        <v>0.008687245593047122</v>
      </c>
      <c r="AO12">
        <f>AL12-TDS!$E12</f>
        <v>0.013312754406952787</v>
      </c>
      <c r="AP12" s="18">
        <f>pH!B12</f>
        <v>8.9</v>
      </c>
      <c r="AQ12" s="18">
        <f>pH!C12</f>
        <v>8.549999999999999</v>
      </c>
      <c r="AR12">
        <f>pH!$E12-AQ12</f>
        <v>0.06930861726000614</v>
      </c>
      <c r="AS12">
        <f>AP12-pH!$E12</f>
        <v>0.2806913827399953</v>
      </c>
      <c r="AT12" s="18">
        <f>Turb!B12</f>
        <v>3.65</v>
      </c>
      <c r="AU12" s="18">
        <f>Turb!C12</f>
        <v>3.65</v>
      </c>
      <c r="AV12">
        <f>Turb!$E12-AU12</f>
        <v>0</v>
      </c>
      <c r="AW12">
        <f>AT12-Turb!$E12</f>
        <v>0</v>
      </c>
      <c r="AX12" s="18">
        <f>Air_Temp!B12</f>
        <v>7.4</v>
      </c>
      <c r="AY12" s="18">
        <f>Air_Temp!C12</f>
        <v>5.22</v>
      </c>
      <c r="AZ12">
        <f>Air_Temp!$E12-AY12</f>
        <v>0.41235751008746035</v>
      </c>
      <c r="BA12">
        <f>AX12-Air_Temp!$E12</f>
        <v>1.7676424899125402</v>
      </c>
      <c r="BB12">
        <f>Precip!B12</f>
        <v>0</v>
      </c>
      <c r="BC12">
        <f>Precip!C12</f>
        <v>0</v>
      </c>
      <c r="BD12">
        <f>Precip!$E12-BC12</f>
        <v>0</v>
      </c>
      <c r="BE12">
        <f>BB12-Precip!$E12</f>
        <v>0</v>
      </c>
      <c r="BF12" s="18">
        <f>AQI!B12</f>
        <v>33</v>
      </c>
      <c r="BG12" s="18">
        <f>AQI!C12</f>
        <v>27</v>
      </c>
      <c r="BH12">
        <f>AQI!$E12-BG12</f>
        <v>2.604238288002662</v>
      </c>
      <c r="BI12">
        <f>BF12-AQI!$E12</f>
        <v>3.395761711997338</v>
      </c>
      <c r="BJ12" s="18">
        <f>Humid!B12</f>
        <v>57</v>
      </c>
      <c r="BK12" s="18">
        <f>Humid!C12</f>
        <v>57</v>
      </c>
      <c r="BL12">
        <f>Humid!$E12-BK12</f>
        <v>0</v>
      </c>
      <c r="BM12">
        <f>BJ12-Humid!$E12</f>
        <v>0</v>
      </c>
      <c r="BN12" s="18">
        <f>Wind!B12</f>
        <v>2.9</v>
      </c>
      <c r="BO12" s="18">
        <f>Wind!C12</f>
        <v>2.79</v>
      </c>
      <c r="BP12">
        <f>Wind!$E12-BO12</f>
        <v>0.10999999999999988</v>
      </c>
      <c r="BQ12">
        <f>BN12-Wind!$E12</f>
        <v>0</v>
      </c>
    </row>
    <row r="13" spans="1:69" ht="12.75">
      <c r="A13" s="1">
        <v>38478</v>
      </c>
      <c r="B13">
        <f>GW_level!B13</f>
        <v>132</v>
      </c>
      <c r="C13">
        <f>GW_level!C13</f>
        <v>132</v>
      </c>
      <c r="D13">
        <f>GW_level!$E13-C13</f>
        <v>0</v>
      </c>
      <c r="E13">
        <f>B13-GW_level!$E13</f>
        <v>0</v>
      </c>
      <c r="F13" s="12">
        <f>+GW_temp!B13</f>
        <v>7</v>
      </c>
      <c r="G13">
        <f>+GW_temp!C13</f>
        <v>7</v>
      </c>
      <c r="H13">
        <f>GW_temp!$E13-G13</f>
        <v>0</v>
      </c>
      <c r="I13">
        <f>F13-GW_temp!$E13</f>
        <v>0</v>
      </c>
      <c r="J13">
        <f>+GW_TDS!B13</f>
        <v>0.374</v>
      </c>
      <c r="K13">
        <f>+GW_TDS!C13</f>
        <v>0.374</v>
      </c>
      <c r="L13">
        <f>GW_TDS!$E13-K13</f>
        <v>0</v>
      </c>
      <c r="M13">
        <f>J13-GW_TDS!$E13</f>
        <v>0</v>
      </c>
      <c r="N13">
        <f>+GW_pH!B13</f>
        <v>7.9</v>
      </c>
      <c r="O13">
        <f>+GW_pH!C13</f>
        <v>7.9</v>
      </c>
      <c r="P13">
        <f>GW_pH!$E13-O13</f>
        <v>0</v>
      </c>
      <c r="Q13">
        <f>N13-GW_pH!$E13</f>
        <v>0</v>
      </c>
      <c r="R13">
        <f>+GW_Turb!B13</f>
        <v>2.11</v>
      </c>
      <c r="S13">
        <f>+GW_Turb!C13</f>
        <v>2.11</v>
      </c>
      <c r="T13">
        <f>GW_Turb!$E13-S13</f>
        <v>0</v>
      </c>
      <c r="U13">
        <f>R13-GW_Turb!$E13</f>
        <v>0</v>
      </c>
      <c r="V13" s="18">
        <f>Level!B13</f>
        <v>29</v>
      </c>
      <c r="W13" s="18">
        <f>Level!C13</f>
        <v>29</v>
      </c>
      <c r="X13">
        <f>Level!$E13-W13</f>
        <v>0</v>
      </c>
      <c r="Y13">
        <f>V13-Level!$E13</f>
        <v>0</v>
      </c>
      <c r="Z13">
        <f>Velo!B13</f>
        <v>0.14272405698135404</v>
      </c>
      <c r="AA13">
        <f>Velo!C13</f>
        <v>0.14272405698135404</v>
      </c>
      <c r="AB13">
        <f>Velo!$E13-AA13</f>
        <v>0</v>
      </c>
      <c r="AC13">
        <f>Z13-Velo!$E13</f>
        <v>0</v>
      </c>
      <c r="AD13" s="4">
        <f>Cross!B13</f>
        <v>0.9003</v>
      </c>
      <c r="AE13" s="4">
        <f>Cross!C13</f>
        <v>0.9003</v>
      </c>
      <c r="AF13" s="4">
        <f>Cross!$E13-AE13</f>
        <v>0</v>
      </c>
      <c r="AG13" s="4">
        <f>AD13-Cross!$E13</f>
        <v>0</v>
      </c>
      <c r="AH13" s="18">
        <f>Temp!B13</f>
        <v>11</v>
      </c>
      <c r="AI13" s="18">
        <f>Temp!C13</f>
        <v>9.5</v>
      </c>
      <c r="AJ13">
        <f>Temp!$E13-AI13</f>
        <v>0.5747859435164457</v>
      </c>
      <c r="AK13">
        <f>AH13-Temp!$E13</f>
        <v>0.9252140564835543</v>
      </c>
      <c r="AL13" s="18">
        <f>TDS!B13</f>
        <v>0.746</v>
      </c>
      <c r="AM13" s="18">
        <f>TDS!C13</f>
        <v>0.746</v>
      </c>
      <c r="AN13">
        <f>TDS!$E13-AM13</f>
        <v>0</v>
      </c>
      <c r="AO13">
        <f>AL13-TDS!$E13</f>
        <v>0</v>
      </c>
      <c r="AP13" s="18">
        <f>pH!B13</f>
        <v>8.2</v>
      </c>
      <c r="AQ13" s="18">
        <f>pH!C13</f>
        <v>8.2</v>
      </c>
      <c r="AR13">
        <f>pH!$E13-AQ13</f>
        <v>0</v>
      </c>
      <c r="AS13">
        <f>AP13-pH!$E13</f>
        <v>0</v>
      </c>
      <c r="AT13" s="18">
        <f>Turb!B13</f>
        <v>4.9</v>
      </c>
      <c r="AU13" s="18">
        <f>Turb!C13</f>
        <v>4.21</v>
      </c>
      <c r="AV13">
        <f>Turb!$E13-AU13</f>
        <v>0.6900000000000004</v>
      </c>
      <c r="AW13">
        <f>AT13-Turb!$E13</f>
        <v>0</v>
      </c>
      <c r="AX13" s="18">
        <f>Air_Temp!B13</f>
        <v>9.5</v>
      </c>
      <c r="AY13" s="18">
        <f>Air_Temp!C13</f>
        <v>6.2299999999999995</v>
      </c>
      <c r="AZ13">
        <f>Air_Temp!$E13-AY13</f>
        <v>0.6185362651311905</v>
      </c>
      <c r="BA13">
        <f>AX13-Air_Temp!$E13</f>
        <v>2.65146373486881</v>
      </c>
      <c r="BB13">
        <f>Precip!B13</f>
        <v>0</v>
      </c>
      <c r="BC13">
        <f>Precip!C13</f>
        <v>0</v>
      </c>
      <c r="BD13">
        <f>Precip!$E13-BC13</f>
        <v>0</v>
      </c>
      <c r="BE13">
        <f>BB13-Precip!$E13</f>
        <v>0</v>
      </c>
      <c r="BF13" s="18">
        <f>AQI!B13</f>
        <v>38</v>
      </c>
      <c r="BG13" s="18">
        <f>AQI!C13</f>
        <v>30</v>
      </c>
      <c r="BH13">
        <f>AQI!$E13-BG13</f>
        <v>4.208476576005324</v>
      </c>
      <c r="BI13">
        <f>BF13-AQI!$E13</f>
        <v>3.7915234239946756</v>
      </c>
      <c r="BJ13" s="18">
        <f>Humid!B13</f>
        <v>66</v>
      </c>
      <c r="BK13" s="18">
        <f>Humid!C13</f>
        <v>60.3</v>
      </c>
      <c r="BL13">
        <f>Humid!$E13-BK13</f>
        <v>1.6949354167996162</v>
      </c>
      <c r="BM13">
        <f>BJ13-Humid!$E13</f>
        <v>4.005064583200387</v>
      </c>
      <c r="BN13" s="18">
        <f>Wind!B13</f>
        <v>2.5</v>
      </c>
      <c r="BO13" s="18">
        <f>Wind!C13</f>
        <v>2.5</v>
      </c>
      <c r="BP13">
        <f>Wind!$E13-BO13</f>
        <v>0</v>
      </c>
      <c r="BQ13">
        <f>BN13-Wind!$E13</f>
        <v>0</v>
      </c>
    </row>
    <row r="14" spans="1:69" ht="12.75">
      <c r="A14" s="1">
        <v>38479</v>
      </c>
      <c r="B14">
        <f>GW_level!B14</f>
        <v>129</v>
      </c>
      <c r="C14">
        <f>GW_level!C14</f>
        <v>129</v>
      </c>
      <c r="D14">
        <f>GW_level!$E14-C14</f>
        <v>0</v>
      </c>
      <c r="E14">
        <f>B14-GW_level!$E14</f>
        <v>0</v>
      </c>
      <c r="F14" s="12">
        <f>+GW_temp!B14</f>
        <v>7</v>
      </c>
      <c r="G14">
        <f>+GW_temp!C14</f>
        <v>7</v>
      </c>
      <c r="H14">
        <f>GW_temp!$E14-G14</f>
        <v>0</v>
      </c>
      <c r="I14">
        <f>F14-GW_temp!$E14</f>
        <v>0</v>
      </c>
      <c r="J14">
        <f>+GW_TDS!B14</f>
        <v>0.712</v>
      </c>
      <c r="K14">
        <f>+GW_TDS!C14</f>
        <v>0.414</v>
      </c>
      <c r="L14">
        <f>GW_TDS!$E14-K14</f>
        <v>0.004939996121265833</v>
      </c>
      <c r="M14">
        <f>J14-GW_TDS!$E14</f>
        <v>0.29306000387873415</v>
      </c>
      <c r="N14">
        <f>+GW_pH!B14</f>
        <v>7.7</v>
      </c>
      <c r="O14">
        <f>+GW_pH!C14</f>
        <v>7.7</v>
      </c>
      <c r="P14">
        <f>GW_pH!$E14-O14</f>
        <v>0</v>
      </c>
      <c r="Q14">
        <f>N14-GW_pH!$E14</f>
        <v>0</v>
      </c>
      <c r="R14">
        <f>+GW_Turb!B14</f>
        <v>1.87</v>
      </c>
      <c r="S14">
        <f>+GW_Turb!C14</f>
        <v>1.87</v>
      </c>
      <c r="T14">
        <f>GW_Turb!$E14-S14</f>
        <v>0</v>
      </c>
      <c r="U14">
        <f>R14-GW_Turb!$E14</f>
        <v>0</v>
      </c>
      <c r="V14" s="18">
        <f>Level!B14</f>
        <v>28.5</v>
      </c>
      <c r="W14" s="18">
        <f>Level!C14</f>
        <v>28.5</v>
      </c>
      <c r="X14">
        <f>Level!$E14-W14</f>
        <v>0</v>
      </c>
      <c r="Y14">
        <f>V14-Level!$E14</f>
        <v>0</v>
      </c>
      <c r="Z14">
        <f>Velo!B14</f>
        <v>0.13674771567702482</v>
      </c>
      <c r="AA14">
        <f>Velo!C14</f>
        <v>0.13674771567702482</v>
      </c>
      <c r="AB14">
        <f>Velo!$E14-AA14</f>
        <v>0</v>
      </c>
      <c r="AC14">
        <f>Z14-Velo!$E14</f>
        <v>0</v>
      </c>
      <c r="AD14" s="4">
        <f>Cross!B14</f>
        <v>0.881925</v>
      </c>
      <c r="AE14" s="4">
        <f>Cross!C14</f>
        <v>0.881925</v>
      </c>
      <c r="AF14" s="4">
        <f>Cross!$E14-AE14</f>
        <v>0</v>
      </c>
      <c r="AG14" s="4">
        <f>AD14-Cross!$E14</f>
        <v>0</v>
      </c>
      <c r="AH14" s="18">
        <f>Temp!B14</f>
        <v>12</v>
      </c>
      <c r="AI14" s="18">
        <f>Temp!C14</f>
        <v>10.25</v>
      </c>
      <c r="AJ14">
        <f>Temp!$E14-AI14</f>
        <v>0.8621789152746686</v>
      </c>
      <c r="AK14">
        <f>AH14-Temp!$E14</f>
        <v>0.8878210847253314</v>
      </c>
      <c r="AL14" s="18">
        <f>TDS!B14</f>
        <v>0.832</v>
      </c>
      <c r="AM14" s="18">
        <f>TDS!C14</f>
        <v>0.776</v>
      </c>
      <c r="AN14">
        <f>TDS!$E14-AM14</f>
        <v>0.0014478742655078536</v>
      </c>
      <c r="AO14">
        <f>AL14-TDS!$E14</f>
        <v>0.054552125734492085</v>
      </c>
      <c r="AP14" s="18">
        <f>pH!B14</f>
        <v>8.1</v>
      </c>
      <c r="AQ14" s="18">
        <f>pH!C14</f>
        <v>8.1</v>
      </c>
      <c r="AR14">
        <f>pH!$E14-AQ14</f>
        <v>0</v>
      </c>
      <c r="AS14">
        <f>AP14-pH!$E14</f>
        <v>0</v>
      </c>
      <c r="AT14" s="18">
        <f>Turb!B14</f>
        <v>4.77</v>
      </c>
      <c r="AU14" s="18">
        <f>Turb!C14</f>
        <v>4.77</v>
      </c>
      <c r="AV14">
        <f>Turb!$E14-AU14</f>
        <v>0</v>
      </c>
      <c r="AW14">
        <f>AT14-Turb!$E14</f>
        <v>0</v>
      </c>
      <c r="AX14" s="18">
        <f>Air_Temp!B14</f>
        <v>12.65</v>
      </c>
      <c r="AY14" s="18">
        <f>Air_Temp!C14</f>
        <v>7.239999999999999</v>
      </c>
      <c r="AZ14">
        <f>Air_Temp!$E14-AY14</f>
        <v>0.8247150201749198</v>
      </c>
      <c r="BA14">
        <f>AX14-Air_Temp!$E14</f>
        <v>4.585284979825081</v>
      </c>
      <c r="BB14">
        <f>Precip!B14</f>
        <v>0</v>
      </c>
      <c r="BC14">
        <f>Precip!C14</f>
        <v>0</v>
      </c>
      <c r="BD14">
        <f>Precip!$E14-BC14</f>
        <v>0</v>
      </c>
      <c r="BE14">
        <f>BB14-Precip!$E14</f>
        <v>0</v>
      </c>
      <c r="BF14" s="18">
        <f>AQI!B14</f>
        <v>42</v>
      </c>
      <c r="BG14" s="18">
        <f>AQI!C14</f>
        <v>33</v>
      </c>
      <c r="BH14">
        <f>AQI!$E14-BG14</f>
        <v>5.812714864007987</v>
      </c>
      <c r="BI14">
        <f>BF14-AQI!$E14</f>
        <v>3.1872851359920134</v>
      </c>
      <c r="BJ14" s="18">
        <f>Humid!B14</f>
        <v>69</v>
      </c>
      <c r="BK14" s="18">
        <f>Humid!C14</f>
        <v>63.599999999999994</v>
      </c>
      <c r="BL14">
        <f>Humid!$E14-BK14</f>
        <v>3.3898708335992325</v>
      </c>
      <c r="BM14">
        <f>BJ14-Humid!$E14</f>
        <v>2.010129166400773</v>
      </c>
      <c r="BN14" s="18">
        <f>Wind!B14</f>
        <v>2.5</v>
      </c>
      <c r="BO14" s="18">
        <f>Wind!C14</f>
        <v>2.5</v>
      </c>
      <c r="BP14">
        <f>Wind!$E14-BO14</f>
        <v>0</v>
      </c>
      <c r="BQ14">
        <f>BN14-Wind!$E14</f>
        <v>0</v>
      </c>
    </row>
    <row r="15" spans="1:69" ht="12.75">
      <c r="A15" s="1">
        <v>38480</v>
      </c>
      <c r="B15">
        <f>GW_level!B15</f>
        <v>124</v>
      </c>
      <c r="C15">
        <f>GW_level!C15</f>
        <v>124</v>
      </c>
      <c r="D15">
        <f>GW_level!$E15-C15</f>
        <v>0</v>
      </c>
      <c r="E15">
        <f>B15-GW_level!$E15</f>
        <v>0</v>
      </c>
      <c r="F15">
        <f>+GW_temp!B15</f>
        <v>7</v>
      </c>
      <c r="G15">
        <f>+GW_temp!C15</f>
        <v>7</v>
      </c>
      <c r="H15">
        <f>GW_temp!$E15-G15</f>
        <v>0</v>
      </c>
      <c r="I15">
        <f>F15-GW_temp!$E15</f>
        <v>0</v>
      </c>
      <c r="J15">
        <f>+GW_TDS!B15</f>
        <v>0.717</v>
      </c>
      <c r="K15">
        <f>+GW_TDS!C15</f>
        <v>0.45399999999999996</v>
      </c>
      <c r="L15">
        <f>GW_TDS!$E15-K15</f>
        <v>0.009879992242531666</v>
      </c>
      <c r="M15">
        <f>J15-GW_TDS!$E15</f>
        <v>0.25312000775746835</v>
      </c>
      <c r="N15">
        <f>+GW_pH!B15</f>
        <v>7.5</v>
      </c>
      <c r="O15">
        <f>+GW_pH!C15</f>
        <v>7.5</v>
      </c>
      <c r="P15">
        <f>GW_pH!$E15-O15</f>
        <v>0</v>
      </c>
      <c r="Q15">
        <f>N15-GW_pH!$E15</f>
        <v>0</v>
      </c>
      <c r="R15">
        <f>+GW_Turb!B15</f>
        <v>1.91</v>
      </c>
      <c r="S15">
        <f>+GW_Turb!C15</f>
        <v>1.91</v>
      </c>
      <c r="T15">
        <f>GW_Turb!$E15-S15</f>
        <v>0</v>
      </c>
      <c r="U15">
        <f>R15-GW_Turb!$E15</f>
        <v>0</v>
      </c>
      <c r="V15" s="18">
        <f>Level!B15</f>
        <v>27</v>
      </c>
      <c r="W15" s="18">
        <f>Level!C15</f>
        <v>27</v>
      </c>
      <c r="X15">
        <f>Level!$E15-W15</f>
        <v>0</v>
      </c>
      <c r="Y15">
        <f>V15-Level!$E15</f>
        <v>0</v>
      </c>
      <c r="Z15">
        <f>Velo!B15</f>
        <v>0.11964250248100419</v>
      </c>
      <c r="AA15">
        <f>Velo!C15</f>
        <v>0.11964250248100419</v>
      </c>
      <c r="AB15">
        <f>Velo!$E15-AA15</f>
        <v>0</v>
      </c>
      <c r="AC15">
        <f>Z15-Velo!$E15</f>
        <v>0</v>
      </c>
      <c r="AD15" s="4">
        <f>Cross!B15</f>
        <v>0.8277</v>
      </c>
      <c r="AE15" s="4">
        <f>Cross!C15</f>
        <v>0.8277</v>
      </c>
      <c r="AF15" s="4">
        <f>Cross!$E15-AE15</f>
        <v>0</v>
      </c>
      <c r="AG15" s="4">
        <f>AD15-Cross!$E15</f>
        <v>0</v>
      </c>
      <c r="AH15" s="18">
        <f>Temp!B15</f>
        <v>14</v>
      </c>
      <c r="AI15" s="18">
        <f>Temp!C15</f>
        <v>11</v>
      </c>
      <c r="AJ15">
        <f>Temp!$E15-AI15</f>
        <v>1.1495718870328915</v>
      </c>
      <c r="AK15">
        <f>AH15-Temp!$E15</f>
        <v>1.8504281129671085</v>
      </c>
      <c r="AL15" s="18">
        <f>TDS!B15</f>
        <v>0.859</v>
      </c>
      <c r="AM15" s="18">
        <f>TDS!C15</f>
        <v>0.806</v>
      </c>
      <c r="AN15">
        <f>TDS!$E15-AM15</f>
        <v>0.002895748531015707</v>
      </c>
      <c r="AO15">
        <f>AL15-TDS!$E15</f>
        <v>0.05010425146898423</v>
      </c>
      <c r="AP15" s="18">
        <f>pH!B15</f>
        <v>8.1</v>
      </c>
      <c r="AQ15" s="18">
        <f>pH!C15</f>
        <v>8.1</v>
      </c>
      <c r="AR15">
        <f>pH!$E15-AQ15</f>
        <v>0</v>
      </c>
      <c r="AS15">
        <f>AP15-pH!$E15</f>
        <v>0</v>
      </c>
      <c r="AT15" s="18">
        <f>Turb!B15</f>
        <v>4.89</v>
      </c>
      <c r="AU15" s="18">
        <f>Turb!C15</f>
        <v>4.89</v>
      </c>
      <c r="AV15">
        <f>Turb!$E15-AU15</f>
        <v>0</v>
      </c>
      <c r="AW15">
        <f>AT15-Turb!$E15</f>
        <v>0</v>
      </c>
      <c r="AX15" s="18">
        <f>Air_Temp!B15</f>
        <v>14.65</v>
      </c>
      <c r="AY15" s="18">
        <f>Air_Temp!C15</f>
        <v>8.25</v>
      </c>
      <c r="AZ15">
        <f>Air_Temp!$E15-AY15</f>
        <v>1.0308937752186491</v>
      </c>
      <c r="BA15">
        <f>AX15-Air_Temp!$E15</f>
        <v>5.369106224781351</v>
      </c>
      <c r="BB15">
        <f>Precip!B15</f>
        <v>0</v>
      </c>
      <c r="BC15">
        <f>Precip!C15</f>
        <v>0</v>
      </c>
      <c r="BD15">
        <f>Precip!$E15-BC15</f>
        <v>0</v>
      </c>
      <c r="BE15">
        <f>BB15-Precip!$E15</f>
        <v>0</v>
      </c>
      <c r="BF15" s="18">
        <f>AQI!B15</f>
        <v>42</v>
      </c>
      <c r="BG15" s="18">
        <f>AQI!C15</f>
        <v>36</v>
      </c>
      <c r="BH15">
        <f>AQI!$E15-BG15</f>
        <v>6</v>
      </c>
      <c r="BI15">
        <f>BF15-AQI!$E15</f>
        <v>0</v>
      </c>
      <c r="BJ15" s="18">
        <f>Humid!B15</f>
        <v>50</v>
      </c>
      <c r="BK15" s="18">
        <f>Humid!C15</f>
        <v>50</v>
      </c>
      <c r="BL15">
        <f>Humid!$E15-BK15</f>
        <v>0</v>
      </c>
      <c r="BM15">
        <f>BJ15-Humid!$E15</f>
        <v>0</v>
      </c>
      <c r="BN15" s="18">
        <f>Wind!B15</f>
        <v>3.8</v>
      </c>
      <c r="BO15" s="18">
        <f>Wind!C15</f>
        <v>2.79</v>
      </c>
      <c r="BP15">
        <f>Wind!$E15-BO15</f>
        <v>0.43302869267955657</v>
      </c>
      <c r="BQ15">
        <f>BN15-Wind!$E15</f>
        <v>0.5769713073204432</v>
      </c>
    </row>
    <row r="16" spans="1:69" ht="12.75">
      <c r="A16" s="1">
        <v>38481</v>
      </c>
      <c r="B16">
        <f>GW_level!B16</f>
        <v>118</v>
      </c>
      <c r="C16">
        <f>GW_level!C16</f>
        <v>118</v>
      </c>
      <c r="D16">
        <f>GW_level!$E16-C16</f>
        <v>0</v>
      </c>
      <c r="E16">
        <f>B16-GW_level!$E16</f>
        <v>0</v>
      </c>
      <c r="F16">
        <f>+GW_temp!B16</f>
        <v>7</v>
      </c>
      <c r="G16">
        <f>+GW_temp!C16</f>
        <v>7</v>
      </c>
      <c r="H16">
        <f>GW_temp!$E16-G16</f>
        <v>0</v>
      </c>
      <c r="I16">
        <f>F16-GW_temp!$E16</f>
        <v>0</v>
      </c>
      <c r="J16">
        <f>+GW_TDS!B16</f>
        <v>0.896</v>
      </c>
      <c r="K16">
        <f>+GW_TDS!C16</f>
        <v>0.49399999999999994</v>
      </c>
      <c r="L16">
        <f>GW_TDS!$E16-K16</f>
        <v>0.014819988363797443</v>
      </c>
      <c r="M16">
        <f>J16-GW_TDS!$E16</f>
        <v>0.38718001163620264</v>
      </c>
      <c r="N16">
        <f>+GW_pH!B16</f>
        <v>8</v>
      </c>
      <c r="O16">
        <f>+GW_pH!C16</f>
        <v>7.575</v>
      </c>
      <c r="P16">
        <f>GW_pH!$E16-O16</f>
        <v>0.03239765559008578</v>
      </c>
      <c r="Q16">
        <f>N16-GW_pH!$E16</f>
        <v>0.39260234440991404</v>
      </c>
      <c r="R16">
        <f>+GW_Turb!B16</f>
        <v>1.95</v>
      </c>
      <c r="S16">
        <f>+GW_Turb!C16</f>
        <v>1.95</v>
      </c>
      <c r="T16">
        <f>GW_Turb!$E16-S16</f>
        <v>0</v>
      </c>
      <c r="U16">
        <f>R16-GW_Turb!$E16</f>
        <v>0</v>
      </c>
      <c r="V16" s="18">
        <f>Level!B16</f>
        <v>28</v>
      </c>
      <c r="W16" s="18">
        <f>Level!C16</f>
        <v>27.49</v>
      </c>
      <c r="X16">
        <f>Level!$E16-W16</f>
        <v>0.5100000000000016</v>
      </c>
      <c r="Y16">
        <f>V16-Level!$E16</f>
        <v>0</v>
      </c>
      <c r="Z16">
        <f>Velo!B16</f>
        <v>0.1309087833603718</v>
      </c>
      <c r="AA16">
        <f>Velo!C16</f>
        <v>0.12184250248100419</v>
      </c>
      <c r="AB16">
        <f>Velo!$E16-AA16</f>
        <v>0.009066280879367603</v>
      </c>
      <c r="AC16">
        <f>Z16-Velo!$E16</f>
        <v>0</v>
      </c>
      <c r="AD16" s="4">
        <f>Cross!B16</f>
        <v>0.8637</v>
      </c>
      <c r="AE16" s="4">
        <f>Cross!C16</f>
        <v>0.8367</v>
      </c>
      <c r="AF16" s="4">
        <f>Cross!$E16-AE16</f>
        <v>0.021652333478962005</v>
      </c>
      <c r="AG16" s="4">
        <f>AD16-Cross!$E16</f>
        <v>0.005347666521038019</v>
      </c>
      <c r="AH16" s="18">
        <f>Temp!B16</f>
        <v>15</v>
      </c>
      <c r="AI16" s="18">
        <f>Temp!C16</f>
        <v>11.75</v>
      </c>
      <c r="AJ16">
        <f>Temp!$E16-AI16</f>
        <v>1.4369648587911144</v>
      </c>
      <c r="AK16">
        <f>AH16-Temp!$E16</f>
        <v>1.8130351412088856</v>
      </c>
      <c r="AL16" s="18">
        <f>TDS!B16</f>
        <v>0.914</v>
      </c>
      <c r="AM16" s="18">
        <f>TDS!C16</f>
        <v>0.8360000000000001</v>
      </c>
      <c r="AN16">
        <f>TDS!$E16-AM16</f>
        <v>0.004343622796523561</v>
      </c>
      <c r="AO16">
        <f>AL16-TDS!$E16</f>
        <v>0.0736563772034764</v>
      </c>
      <c r="AP16" s="18">
        <f>pH!B16</f>
        <v>8</v>
      </c>
      <c r="AQ16" s="18">
        <f>pH!C16</f>
        <v>8</v>
      </c>
      <c r="AR16">
        <f>pH!$E16-AQ16</f>
        <v>0</v>
      </c>
      <c r="AS16">
        <f>AP16-pH!$E16</f>
        <v>0</v>
      </c>
      <c r="AT16" s="18">
        <f>Turb!B16</f>
        <v>4.43</v>
      </c>
      <c r="AU16" s="18">
        <f>Turb!C16</f>
        <v>4.43</v>
      </c>
      <c r="AV16">
        <f>Turb!$E16-AU16</f>
        <v>0</v>
      </c>
      <c r="AW16">
        <f>AT16-Turb!$E16</f>
        <v>0</v>
      </c>
      <c r="AX16" s="18">
        <f>Air_Temp!B16</f>
        <v>14.95</v>
      </c>
      <c r="AY16" s="18">
        <f>Air_Temp!C16</f>
        <v>9.26</v>
      </c>
      <c r="AZ16">
        <f>Air_Temp!$E16-AY16</f>
        <v>1.2370725302623793</v>
      </c>
      <c r="BA16">
        <f>AX16-Air_Temp!$E16</f>
        <v>4.45292746973762</v>
      </c>
      <c r="BB16">
        <f>Precip!B16</f>
        <v>0</v>
      </c>
      <c r="BC16">
        <f>Precip!C16</f>
        <v>0</v>
      </c>
      <c r="BD16">
        <f>Precip!$E16-BC16</f>
        <v>0</v>
      </c>
      <c r="BE16">
        <f>BB16-Precip!$E16</f>
        <v>0</v>
      </c>
      <c r="BF16" s="18">
        <f>AQI!B16</f>
        <v>32</v>
      </c>
      <c r="BG16" s="18">
        <f>AQI!C16</f>
        <v>32</v>
      </c>
      <c r="BH16">
        <f>AQI!$E16-BG16</f>
        <v>0</v>
      </c>
      <c r="BI16">
        <f>BF16-AQI!$E16</f>
        <v>0</v>
      </c>
      <c r="BJ16" s="18">
        <f>Humid!B16</f>
        <v>53</v>
      </c>
      <c r="BK16" s="18">
        <f>Humid!C16</f>
        <v>53</v>
      </c>
      <c r="BL16">
        <f>Humid!$E16-BK16</f>
        <v>0</v>
      </c>
      <c r="BM16">
        <f>BJ16-Humid!$E16</f>
        <v>0</v>
      </c>
      <c r="BN16" s="18">
        <f>Wind!B16</f>
        <v>3</v>
      </c>
      <c r="BO16" s="18">
        <f>Wind!C16</f>
        <v>3</v>
      </c>
      <c r="BP16">
        <f>Wind!$E16-BO16</f>
        <v>0</v>
      </c>
      <c r="BQ16">
        <f>BN16-Wind!$E16</f>
        <v>0</v>
      </c>
    </row>
    <row r="17" spans="1:69" ht="12.75">
      <c r="A17" s="1">
        <v>38482</v>
      </c>
      <c r="B17">
        <f>GW_level!B17</f>
        <v>112</v>
      </c>
      <c r="C17">
        <f>GW_level!C17</f>
        <v>112</v>
      </c>
      <c r="D17">
        <f>GW_level!$E17-C17</f>
        <v>0</v>
      </c>
      <c r="E17">
        <f>B17-GW_level!$E17</f>
        <v>0</v>
      </c>
      <c r="F17">
        <f>+GW_temp!B17</f>
        <v>7</v>
      </c>
      <c r="G17">
        <f>+GW_temp!C17</f>
        <v>7</v>
      </c>
      <c r="H17">
        <f>GW_temp!$E17-G17</f>
        <v>0</v>
      </c>
      <c r="I17">
        <f>F17-GW_temp!$E17</f>
        <v>0</v>
      </c>
      <c r="J17">
        <f>+GW_TDS!B17</f>
        <v>0.725</v>
      </c>
      <c r="K17">
        <f>+GW_TDS!C17</f>
        <v>0.5339999999999999</v>
      </c>
      <c r="L17">
        <f>GW_TDS!$E17-K17</f>
        <v>0.01975998448506322</v>
      </c>
      <c r="M17">
        <f>J17-GW_TDS!$E17</f>
        <v>0.17124001551493684</v>
      </c>
      <c r="N17">
        <f>+GW_pH!B17</f>
        <v>8</v>
      </c>
      <c r="O17">
        <f>+GW_pH!C17</f>
        <v>7.65</v>
      </c>
      <c r="P17">
        <f>GW_pH!$E17-O17</f>
        <v>0.06479531118017157</v>
      </c>
      <c r="Q17">
        <f>N17-GW_pH!$E17</f>
        <v>0.2852046888198281</v>
      </c>
      <c r="R17">
        <f>+GW_Turb!B17</f>
        <v>1.95</v>
      </c>
      <c r="S17">
        <f>+GW_Turb!C17</f>
        <v>1.95</v>
      </c>
      <c r="T17">
        <f>GW_Turb!$E17-S17</f>
        <v>0</v>
      </c>
      <c r="U17">
        <f>R17-GW_Turb!$E17</f>
        <v>0</v>
      </c>
      <c r="V17" s="18">
        <f>Level!B17</f>
        <v>27</v>
      </c>
      <c r="W17" s="18">
        <f>Level!C17</f>
        <v>27</v>
      </c>
      <c r="X17">
        <f>Level!$E17-W17</f>
        <v>0</v>
      </c>
      <c r="Y17">
        <f>V17-Level!$E17</f>
        <v>0</v>
      </c>
      <c r="Z17">
        <f>Velo!B17</f>
        <v>0.11964250248100419</v>
      </c>
      <c r="AA17">
        <f>Velo!C17</f>
        <v>0.11964250248100419</v>
      </c>
      <c r="AB17">
        <f>Velo!$E17-AA17</f>
        <v>0</v>
      </c>
      <c r="AC17">
        <f>Z17-Velo!$E17</f>
        <v>0</v>
      </c>
      <c r="AD17" s="4">
        <f>Cross!B17</f>
        <v>0.8277</v>
      </c>
      <c r="AE17" s="4">
        <f>Cross!C17</f>
        <v>0.8277</v>
      </c>
      <c r="AF17" s="4">
        <f>Cross!$E17-AE17</f>
        <v>0</v>
      </c>
      <c r="AG17" s="4">
        <f>AD17-Cross!$E17</f>
        <v>0</v>
      </c>
      <c r="AH17" s="18">
        <f>Temp!B17</f>
        <v>15</v>
      </c>
      <c r="AI17" s="18">
        <f>Temp!C17</f>
        <v>12.5</v>
      </c>
      <c r="AJ17">
        <f>Temp!$E17-AI17</f>
        <v>1.7243578305493372</v>
      </c>
      <c r="AK17">
        <f>AH17-Temp!$E17</f>
        <v>0.7756421694506628</v>
      </c>
      <c r="AL17" s="18">
        <f>TDS!B17</f>
        <v>0.866</v>
      </c>
      <c r="AM17" s="18">
        <f>TDS!C17</f>
        <v>0.866</v>
      </c>
      <c r="AN17">
        <f>TDS!$E17-AM17</f>
        <v>0</v>
      </c>
      <c r="AO17">
        <f>AL17-TDS!$E17</f>
        <v>0</v>
      </c>
      <c r="AP17" s="18">
        <f>pH!B17</f>
        <v>7.9</v>
      </c>
      <c r="AQ17" s="18">
        <f>pH!C17</f>
        <v>7.9</v>
      </c>
      <c r="AR17">
        <f>pH!$E17-AQ17</f>
        <v>0</v>
      </c>
      <c r="AS17">
        <f>AP17-pH!$E17</f>
        <v>0</v>
      </c>
      <c r="AT17" s="18">
        <f>Turb!B17</f>
        <v>4.74</v>
      </c>
      <c r="AU17" s="18">
        <f>Turb!C17</f>
        <v>4.74</v>
      </c>
      <c r="AV17">
        <f>Turb!$E17-AU17</f>
        <v>0</v>
      </c>
      <c r="AW17">
        <f>AT17-Turb!$E17</f>
        <v>0</v>
      </c>
      <c r="AX17" s="18">
        <f>Air_Temp!B17</f>
        <v>14.8</v>
      </c>
      <c r="AY17" s="18">
        <f>Air_Temp!C17</f>
        <v>10.27</v>
      </c>
      <c r="AZ17">
        <f>Air_Temp!$E17-AY17</f>
        <v>1.4432512853061095</v>
      </c>
      <c r="BA17">
        <f>AX17-Air_Temp!$E17</f>
        <v>3.0867487146938917</v>
      </c>
      <c r="BB17">
        <f>Precip!B17</f>
        <v>0.45</v>
      </c>
      <c r="BC17">
        <f>Precip!C17</f>
        <v>0.03</v>
      </c>
      <c r="BD17">
        <f>Precip!$E17-BC17</f>
        <v>0.39311047579544156</v>
      </c>
      <c r="BE17">
        <f>BB17-Precip!$E17</f>
        <v>0.02688952420455848</v>
      </c>
      <c r="BF17" s="18">
        <f>AQI!B17</f>
        <v>34</v>
      </c>
      <c r="BG17" s="18">
        <f>AQI!C17</f>
        <v>34</v>
      </c>
      <c r="BH17">
        <f>AQI!$E17-BG17</f>
        <v>0</v>
      </c>
      <c r="BI17">
        <f>BF17-AQI!$E17</f>
        <v>0</v>
      </c>
      <c r="BJ17" s="18">
        <f>Humid!B17</f>
        <v>56</v>
      </c>
      <c r="BK17" s="18">
        <f>Humid!C17</f>
        <v>56</v>
      </c>
      <c r="BL17">
        <f>Humid!$E17-BK17</f>
        <v>0</v>
      </c>
      <c r="BM17">
        <f>BJ17-Humid!$E17</f>
        <v>0</v>
      </c>
      <c r="BN17" s="18">
        <f>Wind!B17</f>
        <v>2.1</v>
      </c>
      <c r="BO17" s="18">
        <f>Wind!C17</f>
        <v>2.1</v>
      </c>
      <c r="BP17">
        <f>Wind!$E17-BO17</f>
        <v>0</v>
      </c>
      <c r="BQ17">
        <f>BN17-Wind!$E17</f>
        <v>0</v>
      </c>
    </row>
    <row r="18" spans="1:69" ht="12.75">
      <c r="A18" s="1">
        <v>38483</v>
      </c>
      <c r="B18">
        <f>GW_level!B18</f>
        <v>110</v>
      </c>
      <c r="C18">
        <f>GW_level!C18</f>
        <v>110</v>
      </c>
      <c r="D18">
        <f>GW_level!$E18-C18</f>
        <v>0</v>
      </c>
      <c r="E18">
        <f>B18-GW_level!$E18</f>
        <v>0</v>
      </c>
      <c r="F18">
        <f>+GW_temp!B18</f>
        <v>7</v>
      </c>
      <c r="G18">
        <f>+GW_temp!C18</f>
        <v>7</v>
      </c>
      <c r="H18">
        <f>GW_temp!$E18-G18</f>
        <v>0</v>
      </c>
      <c r="I18">
        <f>F18-GW_temp!$E18</f>
        <v>0</v>
      </c>
      <c r="J18">
        <f>+GW_TDS!B18</f>
        <v>0.857</v>
      </c>
      <c r="K18">
        <f>+GW_TDS!C18</f>
        <v>0.574</v>
      </c>
      <c r="L18">
        <f>GW_TDS!$E18-K18</f>
        <v>0.024699980606328942</v>
      </c>
      <c r="M18">
        <f>J18-GW_TDS!$E18</f>
        <v>0.2583000193936711</v>
      </c>
      <c r="N18">
        <f>+GW_pH!B18</f>
        <v>7.8</v>
      </c>
      <c r="O18">
        <f>+GW_pH!C18</f>
        <v>7.7250000000000005</v>
      </c>
      <c r="P18">
        <f>GW_pH!$E18-O18</f>
        <v>0.07499999999999929</v>
      </c>
      <c r="Q18">
        <f>N18-GW_pH!$E18</f>
        <v>0</v>
      </c>
      <c r="R18">
        <f>+GW_Turb!B18</f>
        <v>1.93</v>
      </c>
      <c r="S18">
        <f>+GW_Turb!C18</f>
        <v>1.93</v>
      </c>
      <c r="T18">
        <f>GW_Turb!$E18-S18</f>
        <v>0</v>
      </c>
      <c r="U18">
        <f>R18-GW_Turb!$E18</f>
        <v>0</v>
      </c>
      <c r="V18" s="18">
        <f>Level!B18</f>
        <v>27</v>
      </c>
      <c r="W18" s="18">
        <f>Level!C18</f>
        <v>27</v>
      </c>
      <c r="X18">
        <f>Level!$E18-W18</f>
        <v>0</v>
      </c>
      <c r="Y18">
        <f>V18-Level!$E18</f>
        <v>0</v>
      </c>
      <c r="Z18">
        <f>Velo!B18</f>
        <v>0.11964250248100419</v>
      </c>
      <c r="AA18">
        <f>Velo!C18</f>
        <v>0.11964250248100419</v>
      </c>
      <c r="AB18">
        <f>Velo!$E18-AA18</f>
        <v>0</v>
      </c>
      <c r="AC18">
        <f>Z18-Velo!$E18</f>
        <v>0</v>
      </c>
      <c r="AD18" s="4">
        <f>Cross!B18</f>
        <v>0.8277</v>
      </c>
      <c r="AE18" s="4">
        <f>Cross!C18</f>
        <v>0.8277</v>
      </c>
      <c r="AF18" s="4">
        <f>Cross!$E18-AE18</f>
        <v>0</v>
      </c>
      <c r="AG18" s="4">
        <f>AD18-Cross!$E18</f>
        <v>0</v>
      </c>
      <c r="AH18" s="18">
        <f>Temp!B18</f>
        <v>18</v>
      </c>
      <c r="AI18" s="18">
        <f>Temp!C18</f>
        <v>13.25</v>
      </c>
      <c r="AJ18">
        <f>Temp!$E18-AI18</f>
        <v>2.01175080230756</v>
      </c>
      <c r="AK18">
        <f>AH18-Temp!$E18</f>
        <v>2.73824919769244</v>
      </c>
      <c r="AL18" s="18">
        <f>TDS!B18</f>
        <v>0.938</v>
      </c>
      <c r="AM18" s="18">
        <f>TDS!C18</f>
        <v>0.896</v>
      </c>
      <c r="AN18">
        <f>TDS!$E18-AM18</f>
        <v>0.0014478742655078536</v>
      </c>
      <c r="AO18">
        <f>AL18-TDS!$E18</f>
        <v>0.04055212573449207</v>
      </c>
      <c r="AP18" s="18">
        <f>pH!B18</f>
        <v>8.1</v>
      </c>
      <c r="AQ18" s="18">
        <f>pH!C18</f>
        <v>7.9750000000000005</v>
      </c>
      <c r="AR18">
        <f>pH!$E18-AQ18</f>
        <v>0.034654308630002184</v>
      </c>
      <c r="AS18">
        <f>AP18-pH!$E18</f>
        <v>0.09034569136999693</v>
      </c>
      <c r="AT18" s="18">
        <f>Turb!B18</f>
        <v>5.13</v>
      </c>
      <c r="AU18" s="18">
        <f>Turb!C18</f>
        <v>5.13</v>
      </c>
      <c r="AV18">
        <f>Turb!$E18-AU18</f>
        <v>0</v>
      </c>
      <c r="AW18">
        <f>AT18-Turb!$E18</f>
        <v>0</v>
      </c>
      <c r="AX18" s="18">
        <f>Air_Temp!B18</f>
        <v>15.05</v>
      </c>
      <c r="AY18" s="18">
        <f>Air_Temp!C18</f>
        <v>11.28</v>
      </c>
      <c r="AZ18">
        <f>Air_Temp!$E18-AY18</f>
        <v>1.6494300403498396</v>
      </c>
      <c r="BA18">
        <f>AX18-Air_Temp!$E18</f>
        <v>2.1205699596501617</v>
      </c>
      <c r="BB18">
        <f>Precip!B18</f>
        <v>0.25</v>
      </c>
      <c r="BC18">
        <f>Precip!C18</f>
        <v>0.06</v>
      </c>
      <c r="BD18">
        <f>Precip!$E18-BC18</f>
        <v>0.19</v>
      </c>
      <c r="BE18">
        <f>BB18-Precip!$E18</f>
        <v>0</v>
      </c>
      <c r="BF18" s="18">
        <f>AQI!B18</f>
        <v>18</v>
      </c>
      <c r="BG18" s="18">
        <f>AQI!C18</f>
        <v>18</v>
      </c>
      <c r="BH18">
        <f>AQI!$E18-BG18</f>
        <v>0</v>
      </c>
      <c r="BI18">
        <f>BF18-AQI!$E18</f>
        <v>0</v>
      </c>
      <c r="BJ18" s="18">
        <f>Humid!B18</f>
        <v>82</v>
      </c>
      <c r="BK18" s="18">
        <f>Humid!C18</f>
        <v>59.3</v>
      </c>
      <c r="BL18">
        <f>Humid!$E18-BK18</f>
        <v>1.6949354167996162</v>
      </c>
      <c r="BM18">
        <f>BJ18-Humid!$E18</f>
        <v>21.005064583200387</v>
      </c>
      <c r="BN18" s="18">
        <f>Wind!B18</f>
        <v>4.8</v>
      </c>
      <c r="BO18" s="18">
        <f>Wind!C18</f>
        <v>2.39</v>
      </c>
      <c r="BP18">
        <f>Wind!$E18-BO18</f>
        <v>0.43302869267955657</v>
      </c>
      <c r="BQ18">
        <f>BN18-Wind!$E18</f>
        <v>1.9769713073204431</v>
      </c>
    </row>
    <row r="19" spans="1:69" ht="12.75">
      <c r="A19" s="1">
        <v>38484</v>
      </c>
      <c r="B19">
        <f>GW_level!B19</f>
        <v>112</v>
      </c>
      <c r="C19">
        <f>GW_level!C19</f>
        <v>110.1</v>
      </c>
      <c r="D19">
        <f>GW_level!$E19-C19</f>
        <v>-0.00013853338988667474</v>
      </c>
      <c r="E19">
        <f>B19-GW_level!$E19</f>
        <v>1.9001385333898924</v>
      </c>
      <c r="F19">
        <f>+GW_temp!B19</f>
        <v>7</v>
      </c>
      <c r="G19">
        <f>+GW_temp!C19</f>
        <v>7</v>
      </c>
      <c r="H19">
        <f>GW_temp!$E19-G19</f>
        <v>0</v>
      </c>
      <c r="I19">
        <f>F19-GW_temp!$E19</f>
        <v>0</v>
      </c>
      <c r="J19">
        <f>+GW_TDS!B19</f>
        <v>1.28</v>
      </c>
      <c r="K19">
        <f>+GW_TDS!C19</f>
        <v>0.614</v>
      </c>
      <c r="L19">
        <f>GW_TDS!$E19-K19</f>
        <v>0.029639976727594664</v>
      </c>
      <c r="M19">
        <f>J19-GW_TDS!$E19</f>
        <v>0.6363600232724054</v>
      </c>
      <c r="N19">
        <f>+GW_pH!B19</f>
        <v>7.5</v>
      </c>
      <c r="O19">
        <f>+GW_pH!C19</f>
        <v>7.5</v>
      </c>
      <c r="P19">
        <f>GW_pH!$E19-O19</f>
        <v>0</v>
      </c>
      <c r="Q19">
        <f>N19-GW_pH!$E19</f>
        <v>0</v>
      </c>
      <c r="R19">
        <f>+GW_Turb!B19</f>
        <v>1.4</v>
      </c>
      <c r="S19">
        <f>+GW_Turb!C19</f>
        <v>1.4</v>
      </c>
      <c r="T19">
        <f>GW_Turb!$E19-S19</f>
        <v>0</v>
      </c>
      <c r="U19">
        <f>R19-GW_Turb!$E19</f>
        <v>0</v>
      </c>
      <c r="V19" s="18">
        <f>Level!B19</f>
        <v>27</v>
      </c>
      <c r="W19" s="18">
        <f>Level!C19</f>
        <v>27</v>
      </c>
      <c r="X19">
        <f>Level!$E19-W19</f>
        <v>0</v>
      </c>
      <c r="Y19">
        <f>V19-Level!$E19</f>
        <v>0</v>
      </c>
      <c r="Z19">
        <f>Velo!B19</f>
        <v>0.11964250248100419</v>
      </c>
      <c r="AA19">
        <f>Velo!C19</f>
        <v>0.11964250248100419</v>
      </c>
      <c r="AB19">
        <f>Velo!$E19-AA19</f>
        <v>0</v>
      </c>
      <c r="AC19">
        <f>Z19-Velo!$E19</f>
        <v>0</v>
      </c>
      <c r="AD19" s="4">
        <f>Cross!B19</f>
        <v>0.8277</v>
      </c>
      <c r="AE19" s="4">
        <f>Cross!C19</f>
        <v>0.8277</v>
      </c>
      <c r="AF19" s="4">
        <f>Cross!$E19-AE19</f>
        <v>0</v>
      </c>
      <c r="AG19" s="4">
        <f>AD19-Cross!$E19</f>
        <v>0</v>
      </c>
      <c r="AH19" s="18">
        <f>Temp!B19</f>
        <v>12</v>
      </c>
      <c r="AI19" s="18">
        <f>Temp!C19</f>
        <v>12</v>
      </c>
      <c r="AJ19">
        <f>Temp!$E19-AI19</f>
        <v>0</v>
      </c>
      <c r="AK19">
        <f>AH19-Temp!$E19</f>
        <v>0</v>
      </c>
      <c r="AL19" s="18">
        <f>TDS!B19</f>
        <v>0.974</v>
      </c>
      <c r="AM19" s="18">
        <f>TDS!C19</f>
        <v>0.926</v>
      </c>
      <c r="AN19">
        <f>TDS!$E19-AM19</f>
        <v>0.002895748531015707</v>
      </c>
      <c r="AO19">
        <f>AL19-TDS!$E19</f>
        <v>0.045104251468984224</v>
      </c>
      <c r="AP19" s="18">
        <f>pH!B19</f>
        <v>8.2</v>
      </c>
      <c r="AQ19" s="18">
        <f>pH!C19</f>
        <v>8.05</v>
      </c>
      <c r="AR19">
        <f>pH!$E19-AQ19</f>
        <v>0.06930861726000437</v>
      </c>
      <c r="AS19">
        <f>AP19-pH!$E19</f>
        <v>0.08069138273999421</v>
      </c>
      <c r="AT19" s="18">
        <f>Turb!B19</f>
        <v>5.59</v>
      </c>
      <c r="AU19" s="18">
        <f>Turb!C19</f>
        <v>5.59</v>
      </c>
      <c r="AV19">
        <f>Turb!$E19-AU19</f>
        <v>0</v>
      </c>
      <c r="AW19">
        <f>AT19-Turb!$E19</f>
        <v>0</v>
      </c>
      <c r="AX19" s="18">
        <f>Air_Temp!B19</f>
        <v>5.6</v>
      </c>
      <c r="AY19" s="18">
        <f>Air_Temp!C19</f>
        <v>5.6</v>
      </c>
      <c r="AZ19">
        <f>Air_Temp!$E19-AY19</f>
        <v>0</v>
      </c>
      <c r="BA19">
        <f>AX19-Air_Temp!$E19</f>
        <v>0</v>
      </c>
      <c r="BB19">
        <f>Precip!B19</f>
        <v>0</v>
      </c>
      <c r="BC19">
        <f>Precip!C19</f>
        <v>0</v>
      </c>
      <c r="BD19">
        <f>Precip!$E19-BC19</f>
        <v>0</v>
      </c>
      <c r="BE19">
        <f>BB19-Precip!$E19</f>
        <v>0</v>
      </c>
      <c r="BF19" s="18">
        <f>AQI!B19</f>
        <v>20</v>
      </c>
      <c r="BG19" s="18">
        <f>AQI!C19</f>
        <v>20</v>
      </c>
      <c r="BH19">
        <f>AQI!$E19-BG19</f>
        <v>0</v>
      </c>
      <c r="BI19">
        <f>BF19-AQI!$E19</f>
        <v>0</v>
      </c>
      <c r="BJ19" s="18">
        <f>Humid!B19</f>
        <v>55</v>
      </c>
      <c r="BK19" s="18">
        <f>Humid!C19</f>
        <v>55</v>
      </c>
      <c r="BL19">
        <f>Humid!$E19-BK19</f>
        <v>0</v>
      </c>
      <c r="BM19">
        <f>BJ19-Humid!$E19</f>
        <v>0</v>
      </c>
      <c r="BN19" s="18">
        <f>Wind!B19</f>
        <v>6.4</v>
      </c>
      <c r="BO19" s="18">
        <f>Wind!C19</f>
        <v>2.68</v>
      </c>
      <c r="BP19">
        <f>Wind!$E19-BO19</f>
        <v>0.8660573853591131</v>
      </c>
      <c r="BQ19">
        <f>BN19-Wind!$E19</f>
        <v>2.853942614640887</v>
      </c>
    </row>
    <row r="20" spans="1:69" ht="12.75">
      <c r="A20" s="1">
        <v>38485</v>
      </c>
      <c r="B20">
        <f>GW_level!B20</f>
        <v>120</v>
      </c>
      <c r="C20">
        <f>GW_level!C20</f>
        <v>110.19999999999999</v>
      </c>
      <c r="D20">
        <f>GW_level!$E20-C20</f>
        <v>-0.0002770667797733495</v>
      </c>
      <c r="E20">
        <f>B20-GW_level!$E20</f>
        <v>9.800277066779785</v>
      </c>
      <c r="F20">
        <f>+GW_temp!B20</f>
        <v>7</v>
      </c>
      <c r="G20">
        <f>+GW_temp!C20</f>
        <v>7</v>
      </c>
      <c r="H20">
        <f>GW_temp!$E20-G20</f>
        <v>0</v>
      </c>
      <c r="I20">
        <f>F20-GW_temp!$E20</f>
        <v>0</v>
      </c>
      <c r="J20">
        <f>+GW_TDS!B20</f>
        <v>1.041</v>
      </c>
      <c r="K20">
        <f>+GW_TDS!C20</f>
        <v>0.654</v>
      </c>
      <c r="L20">
        <f>GW_TDS!$E20-K20</f>
        <v>0.034579972848860385</v>
      </c>
      <c r="M20">
        <f>J20-GW_TDS!$E20</f>
        <v>0.3524200271511395</v>
      </c>
      <c r="N20">
        <f>+GW_pH!B20</f>
        <v>7.7</v>
      </c>
      <c r="O20">
        <f>+GW_pH!C20</f>
        <v>7.575</v>
      </c>
      <c r="P20">
        <f>GW_pH!$E20-O20</f>
        <v>0.03239765559008578</v>
      </c>
      <c r="Q20">
        <f>N20-GW_pH!$E20</f>
        <v>0.09260234440991422</v>
      </c>
      <c r="R20">
        <f>+GW_Turb!B20</f>
        <v>1.59</v>
      </c>
      <c r="S20">
        <f>+GW_Turb!C20</f>
        <v>1.519</v>
      </c>
      <c r="T20">
        <f>GW_Turb!$E20-S20</f>
        <v>0.024292348366538485</v>
      </c>
      <c r="U20">
        <f>R20-GW_Turb!$E20</f>
        <v>0.04670765163346169</v>
      </c>
      <c r="V20" s="18">
        <f>Level!B20</f>
        <v>26.5</v>
      </c>
      <c r="W20" s="18">
        <f>Level!C20</f>
        <v>26.5</v>
      </c>
      <c r="X20">
        <f>Level!$E20-W20</f>
        <v>0</v>
      </c>
      <c r="Y20">
        <f>V20-Level!$E20</f>
        <v>0</v>
      </c>
      <c r="Z20">
        <f>Velo!B20</f>
        <v>0.1142147794558821</v>
      </c>
      <c r="AA20">
        <f>Velo!C20</f>
        <v>0.1142147794558821</v>
      </c>
      <c r="AB20">
        <f>Velo!$E20-AA20</f>
        <v>0</v>
      </c>
      <c r="AC20">
        <f>Z20-Velo!$E20</f>
        <v>0</v>
      </c>
      <c r="AD20" s="4">
        <f>Cross!B20</f>
        <v>0.809925</v>
      </c>
      <c r="AE20" s="4">
        <f>Cross!C20</f>
        <v>0.809925</v>
      </c>
      <c r="AF20" s="4">
        <f>Cross!$E20-AE20</f>
        <v>0</v>
      </c>
      <c r="AG20" s="4">
        <f>AD20-Cross!$E20</f>
        <v>0</v>
      </c>
      <c r="AH20" s="18">
        <f>Temp!B20</f>
        <v>11</v>
      </c>
      <c r="AI20" s="18">
        <f>Temp!C20</f>
        <v>11</v>
      </c>
      <c r="AJ20">
        <f>Temp!$E20-AI20</f>
        <v>0</v>
      </c>
      <c r="AK20">
        <f>AH20-Temp!$E20</f>
        <v>0</v>
      </c>
      <c r="AL20" s="18">
        <f>TDS!B20</f>
        <v>0.984</v>
      </c>
      <c r="AM20" s="18">
        <f>TDS!C20</f>
        <v>0.9560000000000001</v>
      </c>
      <c r="AN20">
        <f>TDS!$E20-AM20</f>
        <v>0.004343622796523561</v>
      </c>
      <c r="AO20">
        <f>AL20-TDS!$E20</f>
        <v>0.023656377203476353</v>
      </c>
      <c r="AP20" s="18">
        <f>pH!B20</f>
        <v>8</v>
      </c>
      <c r="AQ20" s="18">
        <f>pH!C20</f>
        <v>8</v>
      </c>
      <c r="AR20">
        <f>pH!$E20-AQ20</f>
        <v>0</v>
      </c>
      <c r="AS20">
        <f>AP20-pH!$E20</f>
        <v>0</v>
      </c>
      <c r="AT20" s="18">
        <f>Turb!B20</f>
        <v>4.4</v>
      </c>
      <c r="AU20" s="18">
        <f>Turb!C20</f>
        <v>4.4</v>
      </c>
      <c r="AV20">
        <f>Turb!$E20-AU20</f>
        <v>0</v>
      </c>
      <c r="AW20">
        <f>AT20-Turb!$E20</f>
        <v>0</v>
      </c>
      <c r="AX20" s="18">
        <f>Air_Temp!B20</f>
        <v>6.3</v>
      </c>
      <c r="AY20" s="18">
        <f>Air_Temp!C20</f>
        <v>6.3</v>
      </c>
      <c r="AZ20">
        <f>Air_Temp!$E20-AY20</f>
        <v>0</v>
      </c>
      <c r="BA20">
        <f>AX20-Air_Temp!$E20</f>
        <v>0</v>
      </c>
      <c r="BB20">
        <f>Precip!B20</f>
        <v>4.4</v>
      </c>
      <c r="BC20">
        <f>Precip!C20</f>
        <v>0.03</v>
      </c>
      <c r="BD20">
        <f>Precip!$E20-BC20</f>
        <v>0.39311047579544156</v>
      </c>
      <c r="BE20">
        <f>BB20-Precip!$E20</f>
        <v>3.9768895242045588</v>
      </c>
      <c r="BF20" s="18">
        <f>AQI!B20</f>
        <v>13</v>
      </c>
      <c r="BG20" s="18">
        <f>AQI!C20</f>
        <v>13</v>
      </c>
      <c r="BH20">
        <f>AQI!$E20-BG20</f>
        <v>0</v>
      </c>
      <c r="BI20">
        <f>BF20-AQI!$E20</f>
        <v>0</v>
      </c>
      <c r="BJ20" s="18">
        <f>Humid!B20</f>
        <v>48</v>
      </c>
      <c r="BK20" s="18">
        <f>Humid!C20</f>
        <v>48</v>
      </c>
      <c r="BL20">
        <f>Humid!$E20-BK20</f>
        <v>0</v>
      </c>
      <c r="BM20">
        <f>BJ20-Humid!$E20</f>
        <v>0</v>
      </c>
      <c r="BN20" s="18">
        <f>Wind!B20</f>
        <v>4.6</v>
      </c>
      <c r="BO20" s="18">
        <f>Wind!C20</f>
        <v>2.97</v>
      </c>
      <c r="BP20">
        <f>Wind!$E20-BO20</f>
        <v>1.2990860780386693</v>
      </c>
      <c r="BQ20">
        <f>BN20-Wind!$E20</f>
        <v>0.3309139219613302</v>
      </c>
    </row>
    <row r="21" spans="1:69" ht="12.75">
      <c r="A21" s="1">
        <v>38486</v>
      </c>
      <c r="B21">
        <f>GW_level!B21</f>
        <v>119</v>
      </c>
      <c r="C21">
        <f>GW_level!C21</f>
        <v>110.29999999999998</v>
      </c>
      <c r="D21">
        <f>GW_level!$E21-C21</f>
        <v>-0.0004156001696600242</v>
      </c>
      <c r="E21">
        <f>B21-GW_level!$E21</f>
        <v>8.700415600169677</v>
      </c>
      <c r="F21">
        <f>+GW_temp!B21</f>
        <v>8</v>
      </c>
      <c r="G21">
        <f>+GW_temp!C21</f>
        <v>7.24</v>
      </c>
      <c r="H21">
        <f>GW_temp!$E21-G21</f>
        <v>-0.0003324801357535989</v>
      </c>
      <c r="I21">
        <f>F21-GW_temp!$E21</f>
        <v>0.7603324801357534</v>
      </c>
      <c r="J21">
        <f>+GW_TDS!B21</f>
        <v>1.067</v>
      </c>
      <c r="K21">
        <f>+GW_TDS!C21</f>
        <v>0.6940000000000001</v>
      </c>
      <c r="L21">
        <f>GW_TDS!$E21-K21</f>
        <v>0.03951996897012611</v>
      </c>
      <c r="M21">
        <f>J21-GW_TDS!$E21</f>
        <v>0.3334800310298738</v>
      </c>
      <c r="N21">
        <f>+GW_pH!B21</f>
        <v>7.6</v>
      </c>
      <c r="O21">
        <f>+GW_pH!C21</f>
        <v>7.6</v>
      </c>
      <c r="P21">
        <f>GW_pH!$E21-O21</f>
        <v>0</v>
      </c>
      <c r="Q21">
        <f>N21-GW_pH!$E21</f>
        <v>0</v>
      </c>
      <c r="R21">
        <f>+GW_Turb!B21</f>
        <v>1.54</v>
      </c>
      <c r="S21">
        <f>+GW_Turb!C21</f>
        <v>1.54</v>
      </c>
      <c r="T21">
        <f>GW_Turb!$E21-S21</f>
        <v>0</v>
      </c>
      <c r="U21">
        <f>R21-GW_Turb!$E21</f>
        <v>0</v>
      </c>
      <c r="V21" s="18">
        <f>Level!B21</f>
        <v>31.5</v>
      </c>
      <c r="W21" s="18">
        <f>Level!C21</f>
        <v>26.99</v>
      </c>
      <c r="X21">
        <f>Level!$E21-W21</f>
        <v>0.9830982485042519</v>
      </c>
      <c r="Y21">
        <f>V21-Level!$E21</f>
        <v>3.5269017514957497</v>
      </c>
      <c r="Z21">
        <f>Velo!B21</f>
        <v>0.17680412238771848</v>
      </c>
      <c r="AA21">
        <f>Velo!C21</f>
        <v>0.11641477945588209</v>
      </c>
      <c r="AB21">
        <f>Velo!$E21-AA21</f>
        <v>0.01040132492257008</v>
      </c>
      <c r="AC21">
        <f>Z21-Velo!$E21</f>
        <v>0.049988018009266305</v>
      </c>
      <c r="AD21" s="4">
        <f>Cross!B21</f>
        <v>0.9944249999999999</v>
      </c>
      <c r="AE21" s="4">
        <f>Cross!C21</f>
        <v>0.818925</v>
      </c>
      <c r="AF21" s="4">
        <f>Cross!$E21-AE21</f>
        <v>0.021652333478962005</v>
      </c>
      <c r="AG21" s="4">
        <f>AD21-Cross!$E21</f>
        <v>0.15384766652103787</v>
      </c>
      <c r="AH21" s="18">
        <f>Temp!B21</f>
        <v>11</v>
      </c>
      <c r="AI21" s="18">
        <f>Temp!C21</f>
        <v>11</v>
      </c>
      <c r="AJ21">
        <f>Temp!$E21-AI21</f>
        <v>0</v>
      </c>
      <c r="AK21">
        <f>AH21-Temp!$E21</f>
        <v>0</v>
      </c>
      <c r="AL21" s="18">
        <f>TDS!B21</f>
        <v>0.67</v>
      </c>
      <c r="AM21" s="18">
        <f>TDS!C21</f>
        <v>0.67</v>
      </c>
      <c r="AN21">
        <f>TDS!$E21-AM21</f>
        <v>0</v>
      </c>
      <c r="AO21">
        <f>AL21-TDS!$E21</f>
        <v>0</v>
      </c>
      <c r="AP21" s="18">
        <f>pH!B21</f>
        <v>7.7</v>
      </c>
      <c r="AQ21" s="18">
        <f>pH!C21</f>
        <v>7.7</v>
      </c>
      <c r="AR21">
        <f>pH!$E21-AQ21</f>
        <v>0</v>
      </c>
      <c r="AS21">
        <f>AP21-pH!$E21</f>
        <v>0</v>
      </c>
      <c r="AT21" s="18">
        <f>Turb!B21</f>
        <v>22.2</v>
      </c>
      <c r="AU21" s="18">
        <f>Turb!C21</f>
        <v>4.960000000000001</v>
      </c>
      <c r="AV21">
        <f>Turb!$E21-AU21</f>
        <v>3.6724667436674814</v>
      </c>
      <c r="AW21">
        <f>AT21-Turb!$E21</f>
        <v>13.567533256332517</v>
      </c>
      <c r="AX21" s="18">
        <f>Air_Temp!B21</f>
        <v>14</v>
      </c>
      <c r="AY21" s="18">
        <f>Air_Temp!C21</f>
        <v>7.31</v>
      </c>
      <c r="AZ21">
        <f>Air_Temp!$E21-AY21</f>
        <v>0.20617875504373018</v>
      </c>
      <c r="BA21">
        <f>AX21-Air_Temp!$E21</f>
        <v>6.48382124495627</v>
      </c>
      <c r="BB21">
        <f>Precip!B21</f>
        <v>5.1</v>
      </c>
      <c r="BC21">
        <f>Precip!C21</f>
        <v>0.06</v>
      </c>
      <c r="BD21">
        <f>Precip!$E21-BC21</f>
        <v>0.7862209515908831</v>
      </c>
      <c r="BE21">
        <f>BB21-Precip!$E21</f>
        <v>4.2537790484091165</v>
      </c>
      <c r="BF21" s="18">
        <f>AQI!B21</f>
        <v>33</v>
      </c>
      <c r="BG21" s="18">
        <f>AQI!C21</f>
        <v>16</v>
      </c>
      <c r="BH21">
        <f>AQI!$E21-BG21</f>
        <v>1.6042382880026622</v>
      </c>
      <c r="BI21">
        <f>BF21-AQI!$E21</f>
        <v>15.395761711997338</v>
      </c>
      <c r="BJ21" s="18">
        <f>Humid!B21</f>
        <v>90</v>
      </c>
      <c r="BK21" s="18">
        <f>Humid!C21</f>
        <v>51.3</v>
      </c>
      <c r="BL21">
        <f>Humid!$E21-BK21</f>
        <v>1.6949354167996162</v>
      </c>
      <c r="BM21">
        <f>BJ21-Humid!$E21</f>
        <v>37.00506458320039</v>
      </c>
      <c r="BN21" s="18">
        <f>Wind!B21</f>
        <v>2.8</v>
      </c>
      <c r="BO21" s="18">
        <f>Wind!C21</f>
        <v>2.8</v>
      </c>
      <c r="BP21">
        <f>Wind!$E21-BO21</f>
        <v>0</v>
      </c>
      <c r="BQ21">
        <f>BN21-Wind!$E21</f>
        <v>0</v>
      </c>
    </row>
    <row r="22" spans="1:69" ht="12.75">
      <c r="A22" s="1">
        <v>38487</v>
      </c>
      <c r="B22">
        <f>GW_level!B22</f>
        <v>120</v>
      </c>
      <c r="C22">
        <f>GW_level!C22</f>
        <v>110.39999999999998</v>
      </c>
      <c r="D22">
        <f>GW_level!$E22-C22</f>
        <v>-0.000554133559546699</v>
      </c>
      <c r="E22">
        <f>B22-GW_level!$E22</f>
        <v>9.60055413355957</v>
      </c>
      <c r="F22">
        <f>+GW_temp!B22</f>
        <v>8</v>
      </c>
      <c r="G22">
        <f>+GW_temp!C22</f>
        <v>7.48</v>
      </c>
      <c r="H22">
        <f>GW_temp!$E22-G22</f>
        <v>-0.0006649602715071978</v>
      </c>
      <c r="I22">
        <f>F22-GW_temp!$E22</f>
        <v>0.5206649602715068</v>
      </c>
      <c r="J22">
        <f>+GW_TDS!B22</f>
        <v>1.113</v>
      </c>
      <c r="K22">
        <f>+GW_TDS!C22</f>
        <v>0.7340000000000001</v>
      </c>
      <c r="L22">
        <f>GW_TDS!$E22-K22</f>
        <v>0.04445996509139183</v>
      </c>
      <c r="M22">
        <f>J22-GW_TDS!$E22</f>
        <v>0.33454003490860806</v>
      </c>
      <c r="N22">
        <f>+GW_pH!B22</f>
        <v>7.3</v>
      </c>
      <c r="O22">
        <f>+GW_pH!C22</f>
        <v>7.3</v>
      </c>
      <c r="P22">
        <f>GW_pH!$E22-O22</f>
        <v>0</v>
      </c>
      <c r="Q22">
        <f>N22-GW_pH!$E22</f>
        <v>0</v>
      </c>
      <c r="R22">
        <f>+GW_Turb!B22</f>
        <v>1.3</v>
      </c>
      <c r="S22">
        <f>+GW_Turb!C22</f>
        <v>1.3</v>
      </c>
      <c r="T22">
        <f>GW_Turb!$E22-S22</f>
        <v>0</v>
      </c>
      <c r="U22">
        <f>R22-GW_Turb!$E22</f>
        <v>0</v>
      </c>
      <c r="V22" s="18">
        <f>Level!B22</f>
        <v>31</v>
      </c>
      <c r="W22" s="18">
        <f>Level!C22</f>
        <v>27.479999999999997</v>
      </c>
      <c r="X22">
        <f>Level!$E22-W22</f>
        <v>1.9661964970085037</v>
      </c>
      <c r="Y22">
        <f>V22-Level!$E22</f>
        <v>1.5538035029914994</v>
      </c>
      <c r="Z22">
        <f>Velo!B22</f>
        <v>0.16437724526380348</v>
      </c>
      <c r="AA22">
        <f>Velo!C22</f>
        <v>0.11861477945588209</v>
      </c>
      <c r="AB22">
        <f>Velo!$E22-AA22</f>
        <v>0.02080264984514016</v>
      </c>
      <c r="AC22">
        <f>Z22-Velo!$E22</f>
        <v>0.02495981596278124</v>
      </c>
      <c r="AD22" s="4">
        <f>Cross!B22</f>
        <v>0.9753000000000001</v>
      </c>
      <c r="AE22" s="4">
        <f>Cross!C22</f>
        <v>0.827925</v>
      </c>
      <c r="AF22" s="4">
        <f>Cross!$E22-AE22</f>
        <v>0.04330466695792401</v>
      </c>
      <c r="AG22" s="4">
        <f>AD22-Cross!$E22</f>
        <v>0.10407033304207602</v>
      </c>
      <c r="AH22" s="18">
        <f>Temp!B22</f>
        <v>12</v>
      </c>
      <c r="AI22" s="18">
        <f>Temp!C22</f>
        <v>11.75</v>
      </c>
      <c r="AJ22">
        <f>Temp!$E22-AI22</f>
        <v>0.25</v>
      </c>
      <c r="AK22">
        <f>AH22-Temp!$E22</f>
        <v>0</v>
      </c>
      <c r="AL22" s="18">
        <f>TDS!B22</f>
        <v>0.735</v>
      </c>
      <c r="AM22" s="18">
        <f>TDS!C22</f>
        <v>0.7000000000000001</v>
      </c>
      <c r="AN22">
        <f>TDS!$E22-AM22</f>
        <v>0.0014478742655078536</v>
      </c>
      <c r="AO22">
        <f>AL22-TDS!$E22</f>
        <v>0.033552125734492066</v>
      </c>
      <c r="AP22" s="18">
        <f>pH!B22</f>
        <v>7.8</v>
      </c>
      <c r="AQ22" s="18">
        <f>pH!C22</f>
        <v>7.775</v>
      </c>
      <c r="AR22">
        <f>pH!$E22-AQ22</f>
        <v>0.024999999999999467</v>
      </c>
      <c r="AS22">
        <f>AP22-pH!$E22</f>
        <v>0</v>
      </c>
      <c r="AT22" s="18">
        <f>Turb!B22</f>
        <v>5.17</v>
      </c>
      <c r="AU22" s="18">
        <f>Turb!C22</f>
        <v>5.17</v>
      </c>
      <c r="AV22">
        <f>Turb!$E22-AU22</f>
        <v>0</v>
      </c>
      <c r="AW22">
        <f>AT22-Turb!$E22</f>
        <v>0</v>
      </c>
      <c r="AX22" s="18">
        <f>Air_Temp!B22</f>
        <v>11.1</v>
      </c>
      <c r="AY22" s="18">
        <f>Air_Temp!C22</f>
        <v>8.32</v>
      </c>
      <c r="AZ22">
        <f>Air_Temp!$E22-AY22</f>
        <v>0.41235751008746035</v>
      </c>
      <c r="BA22">
        <f>AX22-Air_Temp!$E22</f>
        <v>2.367642489912539</v>
      </c>
      <c r="BB22">
        <f>Precip!B22</f>
        <v>0.5</v>
      </c>
      <c r="BC22">
        <f>Precip!C22</f>
        <v>0.09</v>
      </c>
      <c r="BD22">
        <f>Precip!$E22-BC22</f>
        <v>0.41000000000000003</v>
      </c>
      <c r="BE22">
        <f>BB22-Precip!$E22</f>
        <v>0</v>
      </c>
      <c r="BF22" s="18">
        <f>AQI!B22</f>
        <v>20</v>
      </c>
      <c r="BG22" s="18">
        <f>AQI!C22</f>
        <v>19</v>
      </c>
      <c r="BH22">
        <f>AQI!$E22-BG22</f>
        <v>1</v>
      </c>
      <c r="BI22">
        <f>BF22-AQI!$E22</f>
        <v>0</v>
      </c>
      <c r="BJ22" s="18">
        <f>Humid!B22</f>
        <v>93</v>
      </c>
      <c r="BK22" s="18">
        <f>Humid!C22</f>
        <v>54.599999999999994</v>
      </c>
      <c r="BL22">
        <f>Humid!$E22-BK22</f>
        <v>3.3898708335992325</v>
      </c>
      <c r="BM22">
        <f>BJ22-Humid!$E22</f>
        <v>35.01012916640077</v>
      </c>
      <c r="BN22" s="18">
        <f>Wind!B22</f>
        <v>4.4</v>
      </c>
      <c r="BO22" s="18">
        <f>Wind!C22</f>
        <v>3.09</v>
      </c>
      <c r="BP22">
        <f>Wind!$E22-BO22</f>
        <v>0.43302869267955657</v>
      </c>
      <c r="BQ22">
        <f>BN22-Wind!$E22</f>
        <v>0.8769713073204439</v>
      </c>
    </row>
    <row r="23" spans="1:69" ht="12.75">
      <c r="A23" s="1">
        <v>38488</v>
      </c>
      <c r="B23">
        <f>GW_level!B23</f>
        <v>114</v>
      </c>
      <c r="C23">
        <f>GW_level!C23</f>
        <v>110.49999999999997</v>
      </c>
      <c r="D23">
        <f>GW_level!$E23-C23</f>
        <v>-0.0006926669494333737</v>
      </c>
      <c r="E23">
        <f>B23-GW_level!$E23</f>
        <v>3.500692666949462</v>
      </c>
      <c r="F23">
        <f>+GW_temp!B23</f>
        <v>8</v>
      </c>
      <c r="G23">
        <f>+GW_temp!C23</f>
        <v>7.720000000000001</v>
      </c>
      <c r="H23">
        <f>GW_temp!$E23-G23</f>
        <v>-0.0009974404072607967</v>
      </c>
      <c r="I23">
        <f>F23-GW_temp!$E23</f>
        <v>0.28099744040726016</v>
      </c>
      <c r="J23">
        <f>+GW_TDS!B23</f>
        <v>1.187</v>
      </c>
      <c r="K23">
        <f>+GW_TDS!C23</f>
        <v>0.7740000000000001</v>
      </c>
      <c r="L23">
        <f>GW_TDS!$E23-K23</f>
        <v>0.04939996121265755</v>
      </c>
      <c r="M23">
        <f>J23-GW_TDS!$E23</f>
        <v>0.3636000387873424</v>
      </c>
      <c r="N23">
        <f>+GW_pH!B23</f>
        <v>7.3</v>
      </c>
      <c r="O23">
        <f>+GW_pH!C23</f>
        <v>7.3</v>
      </c>
      <c r="P23">
        <f>GW_pH!$E23-O23</f>
        <v>0</v>
      </c>
      <c r="Q23">
        <f>N23-GW_pH!$E23</f>
        <v>0</v>
      </c>
      <c r="R23">
        <f>+GW_Turb!B23</f>
        <v>1.21</v>
      </c>
      <c r="S23">
        <f>+GW_Turb!C23</f>
        <v>1.21</v>
      </c>
      <c r="T23">
        <f>GW_Turb!$E23-S23</f>
        <v>0</v>
      </c>
      <c r="U23">
        <f>R23-GW_Turb!$E23</f>
        <v>0</v>
      </c>
      <c r="V23" s="18">
        <f>Level!B23</f>
        <v>29</v>
      </c>
      <c r="W23" s="18">
        <f>Level!C23</f>
        <v>27.969999999999995</v>
      </c>
      <c r="X23">
        <f>Level!$E23-W23</f>
        <v>1.0300000000000047</v>
      </c>
      <c r="Y23">
        <f>V23-Level!$E23</f>
        <v>0</v>
      </c>
      <c r="Z23">
        <f>Velo!B23</f>
        <v>0.12120362025819763</v>
      </c>
      <c r="AA23">
        <f>Velo!C23</f>
        <v>0.12081477945588208</v>
      </c>
      <c r="AB23">
        <f>Velo!$E23-AA23</f>
        <v>0.00038884080231554874</v>
      </c>
      <c r="AC23">
        <f>Z23-Velo!$E23</f>
        <v>0</v>
      </c>
      <c r="AD23" s="4">
        <f>Cross!B23</f>
        <v>0.9003</v>
      </c>
      <c r="AE23" s="4">
        <f>Cross!C23</f>
        <v>0.836925</v>
      </c>
      <c r="AF23" s="4">
        <f>Cross!$E23-AE23</f>
        <v>0.06337499999999996</v>
      </c>
      <c r="AG23" s="4">
        <f>AD23-Cross!$E23</f>
        <v>0</v>
      </c>
      <c r="AH23" s="18">
        <f>Temp!B23</f>
        <v>10</v>
      </c>
      <c r="AI23" s="18">
        <f>Temp!C23</f>
        <v>10</v>
      </c>
      <c r="AJ23">
        <f>Temp!$E23-AI23</f>
        <v>0</v>
      </c>
      <c r="AK23">
        <f>AH23-Temp!$E23</f>
        <v>0</v>
      </c>
      <c r="AL23" s="18">
        <f>TDS!B23</f>
        <v>0.785</v>
      </c>
      <c r="AM23" s="18">
        <f>TDS!C23</f>
        <v>0.7300000000000001</v>
      </c>
      <c r="AN23">
        <f>TDS!$E23-AM23</f>
        <v>0.002895748531015707</v>
      </c>
      <c r="AO23">
        <f>AL23-TDS!$E23</f>
        <v>0.05210425146898423</v>
      </c>
      <c r="AP23" s="18">
        <f>pH!B23</f>
        <v>7.9</v>
      </c>
      <c r="AQ23" s="18">
        <f>pH!C23</f>
        <v>7.8500000000000005</v>
      </c>
      <c r="AR23">
        <f>pH!$E23-AQ23</f>
        <v>0.04999999999999982</v>
      </c>
      <c r="AS23">
        <f>AP23-pH!$E23</f>
        <v>0</v>
      </c>
      <c r="AT23" s="18">
        <f>Turb!B23</f>
        <v>5.85</v>
      </c>
      <c r="AU23" s="18">
        <f>Turb!C23</f>
        <v>5.73</v>
      </c>
      <c r="AV23">
        <f>Turb!$E23-AU23</f>
        <v>0.11999999999999922</v>
      </c>
      <c r="AW23">
        <f>AT23-Turb!$E23</f>
        <v>0</v>
      </c>
      <c r="AX23" s="18">
        <f>Air_Temp!B23</f>
        <v>8.9</v>
      </c>
      <c r="AY23" s="18">
        <f>Air_Temp!C23</f>
        <v>8.9</v>
      </c>
      <c r="AZ23">
        <f>Air_Temp!$E23-AY23</f>
        <v>0</v>
      </c>
      <c r="BA23">
        <f>AX23-Air_Temp!$E23</f>
        <v>0</v>
      </c>
      <c r="BB23">
        <f>Precip!B23</f>
        <v>0</v>
      </c>
      <c r="BC23">
        <f>Precip!C23</f>
        <v>0</v>
      </c>
      <c r="BD23">
        <f>Precip!$E23-BC23</f>
        <v>0</v>
      </c>
      <c r="BE23">
        <f>BB23-Precip!$E23</f>
        <v>0</v>
      </c>
      <c r="BF23" s="18">
        <f>AQI!B23</f>
        <v>26</v>
      </c>
      <c r="BG23" s="18">
        <f>AQI!C23</f>
        <v>22</v>
      </c>
      <c r="BH23">
        <f>AQI!$E23-BG23</f>
        <v>2.604238288002662</v>
      </c>
      <c r="BI23">
        <f>BF23-AQI!$E23</f>
        <v>1.3957617119973378</v>
      </c>
      <c r="BJ23" s="18">
        <f>Humid!B23</f>
        <v>73</v>
      </c>
      <c r="BK23" s="18">
        <f>Humid!C23</f>
        <v>57.89999999999999</v>
      </c>
      <c r="BL23">
        <f>Humid!$E23-BK23</f>
        <v>5.084806250398849</v>
      </c>
      <c r="BM23">
        <f>BJ23-Humid!$E23</f>
        <v>10.01519374960116</v>
      </c>
      <c r="BN23" s="18">
        <f>Wind!B23</f>
        <v>5.4</v>
      </c>
      <c r="BO23" s="18">
        <f>Wind!C23</f>
        <v>3.38</v>
      </c>
      <c r="BP23">
        <f>Wind!$E23-BO23</f>
        <v>0.8660573853591131</v>
      </c>
      <c r="BQ23">
        <f>BN23-Wind!$E23</f>
        <v>1.1539426146408873</v>
      </c>
    </row>
    <row r="24" spans="1:69" ht="12.75">
      <c r="A24" s="1">
        <v>38489</v>
      </c>
      <c r="B24">
        <f>GW_level!B24</f>
        <v>112</v>
      </c>
      <c r="C24">
        <f>GW_level!C24</f>
        <v>110.59999999999997</v>
      </c>
      <c r="D24">
        <f>GW_level!$E24-C24</f>
        <v>-0.0008312003393200484</v>
      </c>
      <c r="E24">
        <f>B24-GW_level!$E24</f>
        <v>1.4008312003393542</v>
      </c>
      <c r="F24">
        <f>+GW_temp!B24</f>
        <v>8</v>
      </c>
      <c r="G24">
        <f>+GW_temp!C24</f>
        <v>7.960000000000001</v>
      </c>
      <c r="H24">
        <f>GW_temp!$E24-G24</f>
        <v>-0.0013299205430143957</v>
      </c>
      <c r="I24">
        <f>F24-GW_temp!$E24</f>
        <v>0.04132992054301354</v>
      </c>
      <c r="J24">
        <f>+GW_TDS!B24</f>
        <v>1.135</v>
      </c>
      <c r="K24">
        <f>+GW_TDS!C24</f>
        <v>0.8140000000000002</v>
      </c>
      <c r="L24">
        <f>GW_TDS!$E24-K24</f>
        <v>0.05433995733392327</v>
      </c>
      <c r="M24">
        <f>J24-GW_TDS!$E24</f>
        <v>0.26666004266607657</v>
      </c>
      <c r="N24">
        <f>+GW_pH!B24</f>
        <v>7.4</v>
      </c>
      <c r="O24">
        <f>+GW_pH!C24</f>
        <v>7.375</v>
      </c>
      <c r="P24">
        <f>GW_pH!$E24-O24</f>
        <v>0.025000000000000355</v>
      </c>
      <c r="Q24">
        <f>N24-GW_pH!$E24</f>
        <v>0</v>
      </c>
      <c r="R24">
        <f>+GW_Turb!B24</f>
        <v>1.31</v>
      </c>
      <c r="S24">
        <f>+GW_Turb!C24</f>
        <v>1.31</v>
      </c>
      <c r="T24">
        <f>GW_Turb!$E24-S24</f>
        <v>0</v>
      </c>
      <c r="U24">
        <f>R24-GW_Turb!$E24</f>
        <v>0</v>
      </c>
      <c r="V24" s="18">
        <f>Level!B24</f>
        <v>27.5</v>
      </c>
      <c r="W24" s="18">
        <f>Level!C24</f>
        <v>27.5</v>
      </c>
      <c r="X24">
        <f>Level!$E24-W24</f>
        <v>0</v>
      </c>
      <c r="Y24">
        <f>V24-Level!$E24</f>
        <v>0</v>
      </c>
      <c r="Z24">
        <f>Velo!B24</f>
        <v>0.09498889197376255</v>
      </c>
      <c r="AA24">
        <f>Velo!C24</f>
        <v>0.09498889197376255</v>
      </c>
      <c r="AB24">
        <f>Velo!$E24-AA24</f>
        <v>0</v>
      </c>
      <c r="AC24">
        <f>Z24-Velo!$E24</f>
        <v>0</v>
      </c>
      <c r="AD24" s="4">
        <f>Cross!B24</f>
        <v>0.845625</v>
      </c>
      <c r="AE24" s="4">
        <f>Cross!C24</f>
        <v>0.845625</v>
      </c>
      <c r="AF24" s="4">
        <f>Cross!$E24-AE24</f>
        <v>0</v>
      </c>
      <c r="AG24" s="4">
        <f>AD24-Cross!$E24</f>
        <v>0</v>
      </c>
      <c r="AH24" s="18">
        <f>Temp!B24</f>
        <v>10</v>
      </c>
      <c r="AI24" s="18">
        <f>Temp!C24</f>
        <v>10</v>
      </c>
      <c r="AJ24">
        <f>Temp!$E24-AI24</f>
        <v>0</v>
      </c>
      <c r="AK24">
        <f>AH24-Temp!$E24</f>
        <v>0</v>
      </c>
      <c r="AL24" s="18">
        <f>TDS!B24</f>
        <v>0.857</v>
      </c>
      <c r="AM24" s="18">
        <f>TDS!C24</f>
        <v>0.7600000000000001</v>
      </c>
      <c r="AN24">
        <f>TDS!$E24-AM24</f>
        <v>0.004343622796523561</v>
      </c>
      <c r="AO24">
        <f>AL24-TDS!$E24</f>
        <v>0.0926563772034763</v>
      </c>
      <c r="AP24" s="18">
        <f>pH!B24</f>
        <v>8</v>
      </c>
      <c r="AQ24" s="18">
        <f>pH!C24</f>
        <v>7.925000000000001</v>
      </c>
      <c r="AR24">
        <f>pH!$E24-AQ24</f>
        <v>0.07499999999999929</v>
      </c>
      <c r="AS24">
        <f>AP24-pH!$E24</f>
        <v>0</v>
      </c>
      <c r="AT24" s="18">
        <f>Turb!B24</f>
        <v>4.02</v>
      </c>
      <c r="AU24" s="18">
        <f>Turb!C24</f>
        <v>4.02</v>
      </c>
      <c r="AV24">
        <f>Turb!$E24-AU24</f>
        <v>0</v>
      </c>
      <c r="AW24">
        <f>AT24-Turb!$E24</f>
        <v>0</v>
      </c>
      <c r="AX24" s="18">
        <f>Air_Temp!B24</f>
        <v>7.9</v>
      </c>
      <c r="AY24" s="18">
        <f>Air_Temp!C24</f>
        <v>7.9</v>
      </c>
      <c r="AZ24">
        <f>Air_Temp!$E24-AY24</f>
        <v>0</v>
      </c>
      <c r="BA24">
        <f>AX24-Air_Temp!$E24</f>
        <v>0</v>
      </c>
      <c r="BB24">
        <f>Precip!B24</f>
        <v>0</v>
      </c>
      <c r="BC24">
        <f>Precip!C24</f>
        <v>0</v>
      </c>
      <c r="BD24">
        <f>Precip!$E24-BC24</f>
        <v>0</v>
      </c>
      <c r="BE24">
        <f>BB24-Precip!$E24</f>
        <v>0</v>
      </c>
      <c r="BF24" s="18">
        <f>AQI!B24</f>
        <v>27</v>
      </c>
      <c r="BG24" s="18">
        <f>AQI!C24</f>
        <v>25</v>
      </c>
      <c r="BH24">
        <f>AQI!$E24-BG24</f>
        <v>2</v>
      </c>
      <c r="BI24">
        <f>BF24-AQI!$E24</f>
        <v>0</v>
      </c>
      <c r="BJ24" s="18">
        <f>Humid!B24</f>
        <v>77</v>
      </c>
      <c r="BK24" s="18">
        <f>Humid!C24</f>
        <v>61.19999999999999</v>
      </c>
      <c r="BL24">
        <f>Humid!$E24-BK24</f>
        <v>6.779741667198465</v>
      </c>
      <c r="BM24">
        <f>BJ24-Humid!$E24</f>
        <v>9.020258332801546</v>
      </c>
      <c r="BN24" s="18">
        <f>Wind!B24</f>
        <v>3.3</v>
      </c>
      <c r="BO24" s="18">
        <f>Wind!C24</f>
        <v>3.3</v>
      </c>
      <c r="BP24">
        <f>Wind!$E24-BO24</f>
        <v>0</v>
      </c>
      <c r="BQ24">
        <f>BN24-Wind!$E24</f>
        <v>0</v>
      </c>
    </row>
    <row r="25" spans="1:69" ht="12.75">
      <c r="A25" s="1">
        <v>38490</v>
      </c>
      <c r="B25">
        <f>GW_level!B25</f>
        <v>111</v>
      </c>
      <c r="C25">
        <f>GW_level!C25</f>
        <v>110.69999999999996</v>
      </c>
      <c r="D25">
        <f>GW_level!$E25-C25</f>
        <v>-0.0009697337292067232</v>
      </c>
      <c r="E25">
        <f>B25-GW_level!$E25</f>
        <v>0.3009697337292465</v>
      </c>
      <c r="F25">
        <f>+GW_temp!B25</f>
        <v>8</v>
      </c>
      <c r="G25">
        <f>+GW_temp!C25</f>
        <v>8</v>
      </c>
      <c r="H25">
        <f>GW_temp!$E25-G25</f>
        <v>0</v>
      </c>
      <c r="I25">
        <f>F25-GW_temp!$E25</f>
        <v>0</v>
      </c>
      <c r="J25">
        <f>+GW_TDS!B25</f>
        <v>1.25</v>
      </c>
      <c r="K25">
        <f>+GW_TDS!C25</f>
        <v>0.8540000000000002</v>
      </c>
      <c r="L25">
        <f>GW_TDS!$E25-K25</f>
        <v>0.059279953455188994</v>
      </c>
      <c r="M25">
        <f>J25-GW_TDS!$E25</f>
        <v>0.3367200465448108</v>
      </c>
      <c r="N25">
        <f>+GW_pH!B25</f>
        <v>7.4</v>
      </c>
      <c r="O25">
        <f>+GW_pH!C25</f>
        <v>7.4</v>
      </c>
      <c r="P25">
        <f>GW_pH!$E25-O25</f>
        <v>0</v>
      </c>
      <c r="Q25">
        <f>N25-GW_pH!$E25</f>
        <v>0</v>
      </c>
      <c r="R25">
        <f>+GW_Turb!B25</f>
        <v>1.2</v>
      </c>
      <c r="S25">
        <f>+GW_Turb!C25</f>
        <v>1.2</v>
      </c>
      <c r="T25">
        <f>GW_Turb!$E25-S25</f>
        <v>0</v>
      </c>
      <c r="U25">
        <f>R25-GW_Turb!$E25</f>
        <v>0</v>
      </c>
      <c r="V25" s="18">
        <f>Level!B25</f>
        <v>27</v>
      </c>
      <c r="W25" s="18">
        <f>Level!C25</f>
        <v>27</v>
      </c>
      <c r="X25">
        <f>Level!$E25-W25</f>
        <v>0</v>
      </c>
      <c r="Y25">
        <f>V25-Level!$E25</f>
        <v>0</v>
      </c>
      <c r="Z25">
        <f>Velo!B25</f>
        <v>0.0872989277838619</v>
      </c>
      <c r="AA25">
        <f>Velo!C25</f>
        <v>0.0872989277838619</v>
      </c>
      <c r="AB25">
        <f>Velo!$E25-AA25</f>
        <v>0</v>
      </c>
      <c r="AC25">
        <f>Z25-Velo!$E25</f>
        <v>0</v>
      </c>
      <c r="AD25" s="4">
        <f>Cross!B25</f>
        <v>0.8277</v>
      </c>
      <c r="AE25" s="4">
        <f>Cross!C25</f>
        <v>0.8277</v>
      </c>
      <c r="AF25" s="4">
        <f>Cross!$E25-AE25</f>
        <v>0</v>
      </c>
      <c r="AG25" s="4">
        <f>AD25-Cross!$E25</f>
        <v>0</v>
      </c>
      <c r="AH25" s="18">
        <f>Temp!B25</f>
        <v>9.5</v>
      </c>
      <c r="AI25" s="18">
        <f>Temp!C25</f>
        <v>9.5</v>
      </c>
      <c r="AJ25">
        <f>Temp!$E25-AI25</f>
        <v>0</v>
      </c>
      <c r="AK25">
        <f>AH25-Temp!$E25</f>
        <v>0</v>
      </c>
      <c r="AL25" s="18">
        <f>TDS!B25</f>
        <v>0.879</v>
      </c>
      <c r="AM25" s="18">
        <f>TDS!C25</f>
        <v>0.7900000000000001</v>
      </c>
      <c r="AN25">
        <f>TDS!$E25-AM25</f>
        <v>0.005791497062031414</v>
      </c>
      <c r="AO25">
        <f>AL25-TDS!$E25</f>
        <v>0.08320850293796844</v>
      </c>
      <c r="AP25" s="18">
        <f>pH!B25</f>
        <v>8</v>
      </c>
      <c r="AQ25" s="18">
        <f>pH!C25</f>
        <v>8</v>
      </c>
      <c r="AR25">
        <f>pH!$E25-AQ25</f>
        <v>0</v>
      </c>
      <c r="AS25">
        <f>AP25-pH!$E25</f>
        <v>0</v>
      </c>
      <c r="AT25" s="18">
        <f>Turb!B25</f>
        <v>3.63</v>
      </c>
      <c r="AU25" s="18">
        <f>Turb!C25</f>
        <v>3.63</v>
      </c>
      <c r="AV25">
        <f>Turb!$E25-AU25</f>
        <v>0</v>
      </c>
      <c r="AW25">
        <f>AT25-Turb!$E25</f>
        <v>0</v>
      </c>
      <c r="AX25" s="18">
        <f>Air_Temp!B25</f>
        <v>9.25</v>
      </c>
      <c r="AY25" s="18">
        <f>Air_Temp!C25</f>
        <v>8.91</v>
      </c>
      <c r="AZ25">
        <f>Air_Temp!$E25-AY25</f>
        <v>0.20617875504373018</v>
      </c>
      <c r="BA25">
        <f>AX25-Air_Temp!$E25</f>
        <v>0.13382124495626968</v>
      </c>
      <c r="BB25">
        <f>Precip!B25</f>
        <v>0</v>
      </c>
      <c r="BC25">
        <f>Precip!C25</f>
        <v>0</v>
      </c>
      <c r="BD25">
        <f>Precip!$E25-BC25</f>
        <v>0</v>
      </c>
      <c r="BE25">
        <f>BB25-Precip!$E25</f>
        <v>0</v>
      </c>
      <c r="BF25" s="18">
        <f>AQI!B25</f>
        <v>24</v>
      </c>
      <c r="BG25" s="18">
        <f>AQI!C25</f>
        <v>24</v>
      </c>
      <c r="BH25">
        <f>AQI!$E25-BG25</f>
        <v>0</v>
      </c>
      <c r="BI25">
        <f>BF25-AQI!$E25</f>
        <v>0</v>
      </c>
      <c r="BJ25" s="18">
        <f>Humid!B25</f>
        <v>65</v>
      </c>
      <c r="BK25" s="18">
        <f>Humid!C25</f>
        <v>64.49999999999999</v>
      </c>
      <c r="BL25">
        <f>Humid!$E25-BK25</f>
        <v>0.5000000000000142</v>
      </c>
      <c r="BM25">
        <f>BJ25-Humid!$E25</f>
        <v>0</v>
      </c>
      <c r="BN25" s="18">
        <f>Wind!B25</f>
        <v>3.3</v>
      </c>
      <c r="BO25" s="18">
        <f>Wind!C25</f>
        <v>3.3</v>
      </c>
      <c r="BP25">
        <f>Wind!$E25-BO25</f>
        <v>0</v>
      </c>
      <c r="BQ25">
        <f>BN25-Wind!$E25</f>
        <v>0</v>
      </c>
    </row>
    <row r="26" spans="1:69" ht="12.75">
      <c r="A26" s="1">
        <v>38491</v>
      </c>
      <c r="B26">
        <f>GW_level!B26</f>
        <v>111</v>
      </c>
      <c r="C26">
        <f>GW_level!C26</f>
        <v>110.79999999999995</v>
      </c>
      <c r="D26">
        <f>GW_level!$E26-C26</f>
        <v>-0.001108267119093398</v>
      </c>
      <c r="E26">
        <f>B26-GW_level!$E26</f>
        <v>0.20110826711913887</v>
      </c>
      <c r="F26">
        <f>+GW_temp!B26</f>
        <v>8</v>
      </c>
      <c r="G26">
        <f>+GW_temp!C26</f>
        <v>8</v>
      </c>
      <c r="H26">
        <f>GW_temp!$E26-G26</f>
        <v>0</v>
      </c>
      <c r="I26">
        <f>F26-GW_temp!$E26</f>
        <v>0</v>
      </c>
      <c r="J26">
        <f>+GW_TDS!B26</f>
        <v>1.475</v>
      </c>
      <c r="K26">
        <f>+GW_TDS!C26</f>
        <v>0.8940000000000002</v>
      </c>
      <c r="L26">
        <f>GW_TDS!$E26-K26</f>
        <v>0.06421994957645472</v>
      </c>
      <c r="M26">
        <f>J26-GW_TDS!$E26</f>
        <v>0.5167800504235451</v>
      </c>
      <c r="N26">
        <f>+GW_pH!B26</f>
        <v>7.1</v>
      </c>
      <c r="O26">
        <f>+GW_pH!C26</f>
        <v>7.1</v>
      </c>
      <c r="P26">
        <f>GW_pH!$E26-O26</f>
        <v>0</v>
      </c>
      <c r="Q26">
        <f>N26-GW_pH!$E26</f>
        <v>0</v>
      </c>
      <c r="R26">
        <f>+GW_Turb!B26</f>
        <v>0.683</v>
      </c>
      <c r="S26">
        <f>+GW_Turb!C26</f>
        <v>0.683</v>
      </c>
      <c r="T26">
        <f>GW_Turb!$E26-S26</f>
        <v>0</v>
      </c>
      <c r="U26">
        <f>R26-GW_Turb!$E26</f>
        <v>0</v>
      </c>
      <c r="V26" s="18">
        <f>Level!B26</f>
        <v>26.5</v>
      </c>
      <c r="W26" s="18">
        <f>Level!C26</f>
        <v>26.5</v>
      </c>
      <c r="X26">
        <f>Level!$E26-W26</f>
        <v>0</v>
      </c>
      <c r="Y26">
        <f>V26-Level!$E26</f>
        <v>0</v>
      </c>
      <c r="Z26">
        <f>Velo!B26</f>
        <v>0.08009566482879972</v>
      </c>
      <c r="AA26">
        <f>Velo!C26</f>
        <v>0.08009566482879972</v>
      </c>
      <c r="AB26">
        <f>Velo!$E26-AA26</f>
        <v>0</v>
      </c>
      <c r="AC26">
        <f>Z26-Velo!$E26</f>
        <v>0</v>
      </c>
      <c r="AD26" s="4">
        <f>Cross!B26</f>
        <v>0.809925</v>
      </c>
      <c r="AE26" s="4">
        <f>Cross!C26</f>
        <v>0.809925</v>
      </c>
      <c r="AF26" s="4">
        <f>Cross!$E26-AE26</f>
        <v>0</v>
      </c>
      <c r="AG26" s="4">
        <f>AD26-Cross!$E26</f>
        <v>0</v>
      </c>
      <c r="AH26" s="18">
        <f>Temp!B26</f>
        <v>12</v>
      </c>
      <c r="AI26" s="18">
        <f>Temp!C26</f>
        <v>10.25</v>
      </c>
      <c r="AJ26">
        <f>Temp!$E26-AI26</f>
        <v>0.28739297175822287</v>
      </c>
      <c r="AK26">
        <f>AH26-Temp!$E26</f>
        <v>1.4626070282417771</v>
      </c>
      <c r="AL26" s="18">
        <f>TDS!B26</f>
        <v>0.895</v>
      </c>
      <c r="AM26" s="18">
        <f>TDS!C26</f>
        <v>0.8200000000000002</v>
      </c>
      <c r="AN26">
        <f>TDS!$E26-AM26</f>
        <v>0.007239371327539268</v>
      </c>
      <c r="AO26">
        <f>AL26-TDS!$E26</f>
        <v>0.06776062867246058</v>
      </c>
      <c r="AP26" s="18">
        <f>pH!B26</f>
        <v>8.1</v>
      </c>
      <c r="AQ26" s="18">
        <f>pH!C26</f>
        <v>8.075</v>
      </c>
      <c r="AR26">
        <f>pH!$E26-AQ26</f>
        <v>0.025000000000000355</v>
      </c>
      <c r="AS26">
        <f>AP26-pH!$E26</f>
        <v>0</v>
      </c>
      <c r="AT26" s="18">
        <f>Turb!B26</f>
        <v>3.66</v>
      </c>
      <c r="AU26" s="18">
        <f>Turb!C26</f>
        <v>3.66</v>
      </c>
      <c r="AV26">
        <f>Turb!$E26-AU26</f>
        <v>0</v>
      </c>
      <c r="AW26">
        <f>AT26-Turb!$E26</f>
        <v>0</v>
      </c>
      <c r="AX26" s="18">
        <f>Air_Temp!B26</f>
        <v>10.8</v>
      </c>
      <c r="AY26" s="18">
        <f>Air_Temp!C26</f>
        <v>9.92</v>
      </c>
      <c r="AZ26">
        <f>Air_Temp!$E26-AY26</f>
        <v>0.41235751008746035</v>
      </c>
      <c r="BA26">
        <f>AX26-Air_Temp!$E26</f>
        <v>0.4676424899125404</v>
      </c>
      <c r="BB26">
        <f>Precip!B26</f>
        <v>0</v>
      </c>
      <c r="BC26">
        <f>Precip!C26</f>
        <v>0</v>
      </c>
      <c r="BD26">
        <f>Precip!$E26-BC26</f>
        <v>0</v>
      </c>
      <c r="BE26">
        <f>BB26-Precip!$E26</f>
        <v>0</v>
      </c>
      <c r="BF26" s="18">
        <f>AQI!B26</f>
        <v>21</v>
      </c>
      <c r="BG26" s="18">
        <f>AQI!C26</f>
        <v>21</v>
      </c>
      <c r="BH26">
        <f>AQI!$E26-BG26</f>
        <v>0</v>
      </c>
      <c r="BI26">
        <f>BF26-AQI!$E26</f>
        <v>0</v>
      </c>
      <c r="BJ26" s="18">
        <f>Humid!B26</f>
        <v>60</v>
      </c>
      <c r="BK26" s="18">
        <f>Humid!C26</f>
        <v>60</v>
      </c>
      <c r="BL26">
        <f>Humid!$E26-BK26</f>
        <v>0</v>
      </c>
      <c r="BM26">
        <f>BJ26-Humid!$E26</f>
        <v>0</v>
      </c>
      <c r="BN26" s="18">
        <f>Wind!B26</f>
        <v>2.9</v>
      </c>
      <c r="BO26" s="18">
        <f>Wind!C26</f>
        <v>2.9</v>
      </c>
      <c r="BP26">
        <f>Wind!$E26-BO26</f>
        <v>0</v>
      </c>
      <c r="BQ26">
        <f>BN26-Wind!$E26</f>
        <v>0</v>
      </c>
    </row>
    <row r="27" spans="1:69" ht="12.75">
      <c r="A27" s="1">
        <v>38492</v>
      </c>
      <c r="B27">
        <f>GW_level!B27</f>
        <v>110</v>
      </c>
      <c r="C27">
        <f>GW_level!C27</f>
        <v>110</v>
      </c>
      <c r="D27">
        <f>GW_level!$E27-C27</f>
        <v>0</v>
      </c>
      <c r="E27">
        <f>B27-GW_level!$E27</f>
        <v>0</v>
      </c>
      <c r="F27">
        <f>+GW_temp!B27</f>
        <v>8</v>
      </c>
      <c r="G27">
        <f>+GW_temp!C27</f>
        <v>8</v>
      </c>
      <c r="H27">
        <f>GW_temp!$E27-G27</f>
        <v>0</v>
      </c>
      <c r="I27">
        <f>F27-GW_temp!$E27</f>
        <v>0</v>
      </c>
      <c r="J27">
        <f>+GW_TDS!B27</f>
        <v>1.352</v>
      </c>
      <c r="K27">
        <f>+GW_TDS!C27</f>
        <v>0.9340000000000003</v>
      </c>
      <c r="L27">
        <f>GW_TDS!$E27-K27</f>
        <v>0.06915994569772044</v>
      </c>
      <c r="M27">
        <f>J27-GW_TDS!$E27</f>
        <v>0.3488400543022794</v>
      </c>
      <c r="N27">
        <f>+GW_pH!B27</f>
        <v>7.3</v>
      </c>
      <c r="O27">
        <f>+GW_pH!C27</f>
        <v>7.175</v>
      </c>
      <c r="P27">
        <f>GW_pH!$E27-O27</f>
        <v>0.03239765559008578</v>
      </c>
      <c r="Q27">
        <f>N27-GW_pH!$E27</f>
        <v>0.09260234440991422</v>
      </c>
      <c r="R27">
        <f>+GW_Turb!B27</f>
        <v>1.43</v>
      </c>
      <c r="S27">
        <f>+GW_Turb!C27</f>
        <v>0.802</v>
      </c>
      <c r="T27">
        <f>GW_Turb!$E27-S27</f>
        <v>0.024292348366538485</v>
      </c>
      <c r="U27">
        <f>R27-GW_Turb!$E27</f>
        <v>0.6037076516334614</v>
      </c>
      <c r="V27" s="18">
        <f>Level!B27</f>
        <v>26.5</v>
      </c>
      <c r="W27" s="18">
        <f>Level!C27</f>
        <v>26.5</v>
      </c>
      <c r="X27">
        <f>Level!$E27-W27</f>
        <v>0</v>
      </c>
      <c r="Y27">
        <f>V27-Level!$E27</f>
        <v>0</v>
      </c>
      <c r="Z27">
        <f>Velo!B27</f>
        <v>0.08009566482879972</v>
      </c>
      <c r="AA27">
        <f>Velo!C27</f>
        <v>0.08009566482879972</v>
      </c>
      <c r="AB27">
        <f>Velo!$E27-AA27</f>
        <v>0</v>
      </c>
      <c r="AC27">
        <f>Z27-Velo!$E27</f>
        <v>0</v>
      </c>
      <c r="AD27" s="4">
        <f>Cross!B27</f>
        <v>0.809925</v>
      </c>
      <c r="AE27" s="4">
        <f>Cross!C27</f>
        <v>0.809925</v>
      </c>
      <c r="AF27" s="4">
        <f>Cross!$E27-AE27</f>
        <v>0</v>
      </c>
      <c r="AG27" s="4">
        <f>AD27-Cross!$E27</f>
        <v>0</v>
      </c>
      <c r="AH27" s="18">
        <f>Temp!B27</f>
        <v>13</v>
      </c>
      <c r="AI27" s="18">
        <f>Temp!C27</f>
        <v>11</v>
      </c>
      <c r="AJ27">
        <f>Temp!$E27-AI27</f>
        <v>0.5747859435164457</v>
      </c>
      <c r="AK27">
        <f>AH27-Temp!$E27</f>
        <v>1.4252140564835543</v>
      </c>
      <c r="AL27" s="18">
        <f>TDS!B27</f>
        <v>0.925</v>
      </c>
      <c r="AM27" s="18">
        <f>TDS!C27</f>
        <v>0.8500000000000002</v>
      </c>
      <c r="AN27">
        <f>TDS!$E27-AM27</f>
        <v>0.008687245593047122</v>
      </c>
      <c r="AO27">
        <f>AL27-TDS!$E27</f>
        <v>0.06631275440695272</v>
      </c>
      <c r="AP27" s="18">
        <f>pH!B27</f>
        <v>8</v>
      </c>
      <c r="AQ27" s="18">
        <f>pH!C27</f>
        <v>8</v>
      </c>
      <c r="AR27">
        <f>pH!$E27-AQ27</f>
        <v>0</v>
      </c>
      <c r="AS27">
        <f>AP27-pH!$E27</f>
        <v>0</v>
      </c>
      <c r="AT27" s="18">
        <f>Turb!B27</f>
        <v>4.37</v>
      </c>
      <c r="AU27" s="18">
        <f>Turb!C27</f>
        <v>4.220000000000001</v>
      </c>
      <c r="AV27">
        <f>Turb!$E27-AU27</f>
        <v>0.14999999999999947</v>
      </c>
      <c r="AW27">
        <f>AT27-Turb!$E27</f>
        <v>0</v>
      </c>
      <c r="AX27" s="18">
        <f>Air_Temp!B27</f>
        <v>12.05</v>
      </c>
      <c r="AY27" s="18">
        <f>Air_Temp!C27</f>
        <v>10.93</v>
      </c>
      <c r="AZ27">
        <f>Air_Temp!$E27-AY27</f>
        <v>0.6185362651311905</v>
      </c>
      <c r="BA27">
        <f>AX27-Air_Temp!$E27</f>
        <v>0.5014637348688105</v>
      </c>
      <c r="BB27">
        <f>Precip!B27</f>
        <v>0</v>
      </c>
      <c r="BC27">
        <f>Precip!C27</f>
        <v>0</v>
      </c>
      <c r="BD27">
        <f>Precip!$E27-BC27</f>
        <v>0</v>
      </c>
      <c r="BE27">
        <f>BB27-Precip!$E27</f>
        <v>0</v>
      </c>
      <c r="BF27" s="18">
        <f>AQI!B27</f>
        <v>25</v>
      </c>
      <c r="BG27" s="18">
        <f>AQI!C27</f>
        <v>24</v>
      </c>
      <c r="BH27">
        <f>AQI!$E27-BG27</f>
        <v>1</v>
      </c>
      <c r="BI27">
        <f>BF27-AQI!$E27</f>
        <v>0</v>
      </c>
      <c r="BJ27" s="18">
        <f>Humid!B27</f>
        <v>60</v>
      </c>
      <c r="BK27" s="18">
        <f>Humid!C27</f>
        <v>60</v>
      </c>
      <c r="BL27">
        <f>Humid!$E27-BK27</f>
        <v>0</v>
      </c>
      <c r="BM27">
        <f>BJ27-Humid!$E27</f>
        <v>0</v>
      </c>
      <c r="BN27" s="18">
        <f>Wind!B27</f>
        <v>4.5</v>
      </c>
      <c r="BO27" s="18">
        <f>Wind!C27</f>
        <v>3.19</v>
      </c>
      <c r="BP27">
        <f>Wind!$E27-BO27</f>
        <v>0.43302869267955657</v>
      </c>
      <c r="BQ27">
        <f>BN27-Wind!$E27</f>
        <v>0.8769713073204435</v>
      </c>
    </row>
    <row r="28" spans="1:69" ht="12.75">
      <c r="A28" s="1">
        <v>38493</v>
      </c>
      <c r="B28">
        <f>GW_level!B28</f>
        <v>109</v>
      </c>
      <c r="C28">
        <f>GW_level!C28</f>
        <v>109</v>
      </c>
      <c r="D28">
        <f>GW_level!$E28-C28</f>
        <v>0</v>
      </c>
      <c r="E28">
        <f>B28-GW_level!$E28</f>
        <v>0</v>
      </c>
      <c r="F28">
        <f>+GW_temp!B28</f>
        <v>8</v>
      </c>
      <c r="G28">
        <f>+GW_temp!C28</f>
        <v>8</v>
      </c>
      <c r="H28">
        <f>GW_temp!$E28-G28</f>
        <v>0</v>
      </c>
      <c r="I28">
        <f>F28-GW_temp!$E28</f>
        <v>0</v>
      </c>
      <c r="J28">
        <f>+GW_TDS!B28</f>
        <v>1.426</v>
      </c>
      <c r="K28">
        <f>+GW_TDS!C28</f>
        <v>0.9740000000000003</v>
      </c>
      <c r="L28">
        <f>GW_TDS!$E28-K28</f>
        <v>0.07409994181898616</v>
      </c>
      <c r="M28">
        <f>J28-GW_TDS!$E28</f>
        <v>0.37790005818101347</v>
      </c>
      <c r="N28">
        <f>+GW_pH!B28</f>
        <v>7.3</v>
      </c>
      <c r="O28">
        <f>+GW_pH!C28</f>
        <v>7.25</v>
      </c>
      <c r="P28">
        <f>GW_pH!$E28-O28</f>
        <v>0.04999999999999982</v>
      </c>
      <c r="Q28">
        <f>N28-GW_pH!$E28</f>
        <v>0</v>
      </c>
      <c r="R28">
        <f>+GW_Turb!B28</f>
        <v>0.698</v>
      </c>
      <c r="S28">
        <f>+GW_Turb!C28</f>
        <v>0.698</v>
      </c>
      <c r="T28">
        <f>GW_Turb!$E28-S28</f>
        <v>0</v>
      </c>
      <c r="U28">
        <f>R28-GW_Turb!$E28</f>
        <v>0</v>
      </c>
      <c r="V28" s="18">
        <f>Level!B28</f>
        <v>26</v>
      </c>
      <c r="W28" s="18">
        <f>Level!C28</f>
        <v>26</v>
      </c>
      <c r="X28">
        <f>Level!$E28-W28</f>
        <v>0</v>
      </c>
      <c r="Y28">
        <f>V28-Level!$E28</f>
        <v>0</v>
      </c>
      <c r="Z28">
        <f>Velo!B28</f>
        <v>0.07335742751540292</v>
      </c>
      <c r="AA28">
        <f>Velo!C28</f>
        <v>0.07335742751540292</v>
      </c>
      <c r="AB28">
        <f>Velo!$E28-AA28</f>
        <v>0</v>
      </c>
      <c r="AC28">
        <f>Z28-Velo!$E28</f>
        <v>0</v>
      </c>
      <c r="AD28" s="4">
        <f>Cross!B28</f>
        <v>0.7923</v>
      </c>
      <c r="AE28" s="4">
        <f>Cross!C28</f>
        <v>0.7923</v>
      </c>
      <c r="AF28" s="4">
        <f>Cross!$E28-AE28</f>
        <v>0</v>
      </c>
      <c r="AG28" s="4">
        <f>AD28-Cross!$E28</f>
        <v>0</v>
      </c>
      <c r="AH28" s="18">
        <f>Temp!B28</f>
        <v>13.5</v>
      </c>
      <c r="AI28" s="18">
        <f>Temp!C28</f>
        <v>11.75</v>
      </c>
      <c r="AJ28">
        <f>Temp!$E28-AI28</f>
        <v>0.8621789152746686</v>
      </c>
      <c r="AK28">
        <f>AH28-Temp!$E28</f>
        <v>0.8878210847253314</v>
      </c>
      <c r="AL28" s="18">
        <f>TDS!B28</f>
        <v>0.945</v>
      </c>
      <c r="AM28" s="18">
        <f>TDS!C28</f>
        <v>0.8800000000000002</v>
      </c>
      <c r="AN28">
        <f>TDS!$E28-AM28</f>
        <v>0.010135119858554975</v>
      </c>
      <c r="AO28">
        <f>AL28-TDS!$E28</f>
        <v>0.05486488014144475</v>
      </c>
      <c r="AP28" s="18">
        <f>pH!B28</f>
        <v>7.9</v>
      </c>
      <c r="AQ28" s="18">
        <f>pH!C28</f>
        <v>7.9</v>
      </c>
      <c r="AR28">
        <f>pH!$E28-AQ28</f>
        <v>0</v>
      </c>
      <c r="AS28">
        <f>AP28-pH!$E28</f>
        <v>0</v>
      </c>
      <c r="AT28" s="18">
        <f>Turb!B28</f>
        <v>4.23</v>
      </c>
      <c r="AU28" s="18">
        <f>Turb!C28</f>
        <v>4.23</v>
      </c>
      <c r="AV28">
        <f>Turb!$E28-AU28</f>
        <v>0</v>
      </c>
      <c r="AW28">
        <f>AT28-Turb!$E28</f>
        <v>0</v>
      </c>
      <c r="AX28" s="18">
        <f>Air_Temp!B28</f>
        <v>15.5</v>
      </c>
      <c r="AY28" s="18">
        <f>Air_Temp!C28</f>
        <v>11.94</v>
      </c>
      <c r="AZ28">
        <f>Air_Temp!$E28-AY28</f>
        <v>0.8247150201749207</v>
      </c>
      <c r="BA28">
        <f>AX28-Air_Temp!$E28</f>
        <v>2.73528497982508</v>
      </c>
      <c r="BB28">
        <f>Precip!B28</f>
        <v>0</v>
      </c>
      <c r="BC28">
        <f>Precip!C28</f>
        <v>0</v>
      </c>
      <c r="BD28">
        <f>Precip!$E28-BC28</f>
        <v>0</v>
      </c>
      <c r="BE28">
        <f>BB28-Precip!$E28</f>
        <v>0</v>
      </c>
      <c r="BF28" s="18">
        <f>AQI!B28</f>
        <v>28</v>
      </c>
      <c r="BG28" s="18">
        <f>AQI!C28</f>
        <v>27</v>
      </c>
      <c r="BH28">
        <f>AQI!$E28-BG28</f>
        <v>1</v>
      </c>
      <c r="BI28">
        <f>BF28-AQI!$E28</f>
        <v>0</v>
      </c>
      <c r="BJ28" s="18">
        <f>Humid!B28</f>
        <v>53</v>
      </c>
      <c r="BK28" s="18">
        <f>Humid!C28</f>
        <v>53</v>
      </c>
      <c r="BL28">
        <f>Humid!$E28-BK28</f>
        <v>0</v>
      </c>
      <c r="BM28">
        <f>BJ28-Humid!$E28</f>
        <v>0</v>
      </c>
      <c r="BN28" s="18">
        <f>Wind!B28</f>
        <v>2.9</v>
      </c>
      <c r="BO28" s="18">
        <f>Wind!C28</f>
        <v>2.9</v>
      </c>
      <c r="BP28">
        <f>Wind!$E28-BO28</f>
        <v>0</v>
      </c>
      <c r="BQ28">
        <f>BN28-Wind!$E28</f>
        <v>0</v>
      </c>
    </row>
    <row r="29" spans="1:69" ht="12.75">
      <c r="A29" s="1">
        <v>38494</v>
      </c>
      <c r="B29">
        <f>GW_level!B29</f>
        <v>105</v>
      </c>
      <c r="C29">
        <f>GW_level!C29</f>
        <v>105</v>
      </c>
      <c r="D29">
        <f>GW_level!$E29-C29</f>
        <v>0</v>
      </c>
      <c r="E29">
        <f>B29-GW_level!$E29</f>
        <v>0</v>
      </c>
      <c r="F29">
        <f>+GW_temp!B29</f>
        <v>8</v>
      </c>
      <c r="G29">
        <f>+GW_temp!C29</f>
        <v>8</v>
      </c>
      <c r="H29">
        <f>GW_temp!$E29-G29</f>
        <v>0</v>
      </c>
      <c r="I29">
        <f>F29-GW_temp!$E29</f>
        <v>0</v>
      </c>
      <c r="J29">
        <f>+GW_TDS!B29</f>
        <v>1.39</v>
      </c>
      <c r="K29">
        <f>+GW_TDS!C29</f>
        <v>1.0140000000000002</v>
      </c>
      <c r="L29">
        <f>GW_TDS!$E29-K29</f>
        <v>0.07903993794025199</v>
      </c>
      <c r="M29">
        <f>J29-GW_TDS!$E29</f>
        <v>0.2969600620597477</v>
      </c>
      <c r="N29">
        <f>+GW_pH!B29</f>
        <v>7.3</v>
      </c>
      <c r="O29">
        <f>+GW_pH!C29</f>
        <v>7.3</v>
      </c>
      <c r="P29">
        <f>GW_pH!$E29-O29</f>
        <v>0</v>
      </c>
      <c r="Q29">
        <f>N29-GW_pH!$E29</f>
        <v>0</v>
      </c>
      <c r="R29">
        <f>+GW_Turb!B29</f>
        <v>1.16</v>
      </c>
      <c r="S29">
        <f>+GW_Turb!C29</f>
        <v>0.817</v>
      </c>
      <c r="T29">
        <f>GW_Turb!$E29-S29</f>
        <v>0.024292348366538485</v>
      </c>
      <c r="U29">
        <f>R29-GW_Turb!$E29</f>
        <v>0.3187076516334615</v>
      </c>
      <c r="V29" s="18">
        <f>Level!B29</f>
        <v>25</v>
      </c>
      <c r="W29" s="18">
        <f>Level!C29</f>
        <v>25</v>
      </c>
      <c r="X29">
        <f>Level!$E29-W29</f>
        <v>0</v>
      </c>
      <c r="Y29">
        <f>V29-Level!$E29</f>
        <v>0</v>
      </c>
      <c r="Z29">
        <f>Velo!B29</f>
        <v>0.061191950158697966</v>
      </c>
      <c r="AA29">
        <f>Velo!C29</f>
        <v>0.061191950158697966</v>
      </c>
      <c r="AB29">
        <f>Velo!$E29-AA29</f>
        <v>0</v>
      </c>
      <c r="AC29">
        <f>Z29-Velo!$E29</f>
        <v>0</v>
      </c>
      <c r="AD29" s="4">
        <f>Cross!B29</f>
        <v>0.7575</v>
      </c>
      <c r="AE29" s="4">
        <f>Cross!C29</f>
        <v>0.7575</v>
      </c>
      <c r="AF29" s="4">
        <f>Cross!$E29-AE29</f>
        <v>0</v>
      </c>
      <c r="AG29" s="4">
        <f>AD29-Cross!$E29</f>
        <v>0</v>
      </c>
      <c r="AH29" s="18">
        <f>Temp!B29</f>
        <v>14</v>
      </c>
      <c r="AI29" s="18">
        <f>Temp!C29</f>
        <v>12.5</v>
      </c>
      <c r="AJ29">
        <f>Temp!$E29-AI29</f>
        <v>1.1495718870328915</v>
      </c>
      <c r="AK29">
        <f>AH29-Temp!$E29</f>
        <v>0.3504281129671085</v>
      </c>
      <c r="AL29" s="18">
        <f>TDS!B29</f>
        <v>0.96</v>
      </c>
      <c r="AM29" s="18">
        <f>TDS!C29</f>
        <v>0.9100000000000003</v>
      </c>
      <c r="AN29">
        <f>TDS!$E29-AM29</f>
        <v>0.011582994124062829</v>
      </c>
      <c r="AO29">
        <f>AL29-TDS!$E29</f>
        <v>0.03841700587593688</v>
      </c>
      <c r="AP29" s="18">
        <f>pH!B29</f>
        <v>7.9</v>
      </c>
      <c r="AQ29" s="18">
        <f>pH!C29</f>
        <v>7.9</v>
      </c>
      <c r="AR29">
        <f>pH!$E29-AQ29</f>
        <v>0</v>
      </c>
      <c r="AS29">
        <f>AP29-pH!$E29</f>
        <v>0</v>
      </c>
      <c r="AT29" s="18">
        <f>Turb!B29</f>
        <v>5.92</v>
      </c>
      <c r="AU29" s="18">
        <f>Turb!C29</f>
        <v>4.790000000000001</v>
      </c>
      <c r="AV29">
        <f>Turb!$E29-AU29</f>
        <v>1.129999999999999</v>
      </c>
      <c r="AW29">
        <f>AT29-Turb!$E29</f>
        <v>0</v>
      </c>
      <c r="AX29" s="18">
        <f>Air_Temp!B29</f>
        <v>11.05</v>
      </c>
      <c r="AY29" s="18">
        <f>Air_Temp!C29</f>
        <v>11.05</v>
      </c>
      <c r="AZ29">
        <f>Air_Temp!$E29-AY29</f>
        <v>0</v>
      </c>
      <c r="BA29">
        <f>AX29-Air_Temp!$E29</f>
        <v>0</v>
      </c>
      <c r="BB29">
        <f>Precip!B29</f>
        <v>0.3</v>
      </c>
      <c r="BC29">
        <f>Precip!C29</f>
        <v>0.03</v>
      </c>
      <c r="BD29">
        <f>Precip!$E29-BC29</f>
        <v>0.27</v>
      </c>
      <c r="BE29">
        <f>BB29-Precip!$E29</f>
        <v>0</v>
      </c>
      <c r="BF29" s="18">
        <f>AQI!B29</f>
        <v>20</v>
      </c>
      <c r="BG29" s="18">
        <f>AQI!C29</f>
        <v>20</v>
      </c>
      <c r="BH29">
        <f>AQI!$E29-BG29</f>
        <v>0</v>
      </c>
      <c r="BI29">
        <f>BF29-AQI!$E29</f>
        <v>0</v>
      </c>
      <c r="BJ29" s="18">
        <f>Humid!B29</f>
        <v>84</v>
      </c>
      <c r="BK29" s="18">
        <f>Humid!C29</f>
        <v>56.3</v>
      </c>
      <c r="BL29">
        <f>Humid!$E29-BK29</f>
        <v>1.6949354167996162</v>
      </c>
      <c r="BM29">
        <f>BJ29-Humid!$E29</f>
        <v>26.005064583200387</v>
      </c>
      <c r="BN29" s="18">
        <f>Wind!B29</f>
        <v>3.5</v>
      </c>
      <c r="BO29" s="18">
        <f>Wind!C29</f>
        <v>3.19</v>
      </c>
      <c r="BP29">
        <f>Wind!$E29-BO29</f>
        <v>0.31000000000000005</v>
      </c>
      <c r="BQ29">
        <f>BN29-Wind!$E29</f>
        <v>0</v>
      </c>
    </row>
    <row r="30" spans="1:69" ht="12.75">
      <c r="A30" s="1">
        <v>38495</v>
      </c>
      <c r="B30">
        <f>GW_level!B30</f>
        <v>104</v>
      </c>
      <c r="C30">
        <f>GW_level!C30</f>
        <v>104</v>
      </c>
      <c r="D30">
        <f>GW_level!$E30-C30</f>
        <v>0</v>
      </c>
      <c r="E30">
        <f>B30-GW_level!$E30</f>
        <v>0</v>
      </c>
      <c r="F30">
        <f>+GW_temp!B30</f>
        <v>8</v>
      </c>
      <c r="G30">
        <f>+GW_temp!C30</f>
        <v>8</v>
      </c>
      <c r="H30">
        <f>GW_temp!$E30-G30</f>
        <v>0</v>
      </c>
      <c r="I30">
        <f>F30-GW_temp!$E30</f>
        <v>0</v>
      </c>
      <c r="J30">
        <f>+GW_TDS!B30</f>
        <v>1.5</v>
      </c>
      <c r="K30">
        <f>+GW_TDS!C30</f>
        <v>1.0540000000000003</v>
      </c>
      <c r="L30">
        <f>GW_TDS!$E30-K30</f>
        <v>0.08397993406151771</v>
      </c>
      <c r="M30">
        <f>J30-GW_TDS!$E30</f>
        <v>0.362020065938482</v>
      </c>
      <c r="N30">
        <f>+GW_pH!B30</f>
        <v>7.3</v>
      </c>
      <c r="O30">
        <f>+GW_pH!C30</f>
        <v>7.3</v>
      </c>
      <c r="P30">
        <f>GW_pH!$E30-O30</f>
        <v>0</v>
      </c>
      <c r="Q30">
        <f>N30-GW_pH!$E30</f>
        <v>0</v>
      </c>
      <c r="R30">
        <f>+GW_Turb!B30</f>
        <v>0.855</v>
      </c>
      <c r="S30">
        <f>+GW_Turb!C30</f>
        <v>0.855</v>
      </c>
      <c r="T30">
        <f>GW_Turb!$E30-S30</f>
        <v>0</v>
      </c>
      <c r="U30">
        <f>R30-GW_Turb!$E30</f>
        <v>0</v>
      </c>
      <c r="V30" s="18">
        <f>Level!B30</f>
        <v>25.5</v>
      </c>
      <c r="W30" s="18">
        <f>Level!C30</f>
        <v>25.49</v>
      </c>
      <c r="X30">
        <f>Level!$E30-W30</f>
        <v>0.010000000000001563</v>
      </c>
      <c r="Y30">
        <f>V30-Level!$E30</f>
        <v>0</v>
      </c>
      <c r="Z30">
        <f>Velo!B30</f>
        <v>0.06706306484697495</v>
      </c>
      <c r="AA30">
        <f>Velo!C30</f>
        <v>0.06339195015869796</v>
      </c>
      <c r="AB30">
        <f>Velo!$E30-AA30</f>
        <v>0.003671114688276994</v>
      </c>
      <c r="AC30">
        <f>Z30-Velo!$E30</f>
        <v>0</v>
      </c>
      <c r="AD30" s="4">
        <f>Cross!B30</f>
        <v>0.774825</v>
      </c>
      <c r="AE30" s="4">
        <f>Cross!C30</f>
        <v>0.7665</v>
      </c>
      <c r="AF30" s="4">
        <f>Cross!$E30-AE30</f>
        <v>0.008325000000000027</v>
      </c>
      <c r="AG30" s="4">
        <f>AD30-Cross!$E30</f>
        <v>0</v>
      </c>
      <c r="AH30" s="18">
        <f>Temp!B30</f>
        <v>13</v>
      </c>
      <c r="AI30" s="18">
        <f>Temp!C30</f>
        <v>13</v>
      </c>
      <c r="AJ30">
        <f>Temp!$E30-AI30</f>
        <v>0</v>
      </c>
      <c r="AK30">
        <f>AH30-Temp!$E30</f>
        <v>0</v>
      </c>
      <c r="AL30" s="18">
        <f>TDS!B30</f>
        <v>0.969</v>
      </c>
      <c r="AM30" s="18">
        <f>TDS!C30</f>
        <v>0.9400000000000003</v>
      </c>
      <c r="AN30">
        <f>TDS!$E30-AM30</f>
        <v>0.013030868389570682</v>
      </c>
      <c r="AO30">
        <f>AL30-TDS!$E30</f>
        <v>0.01596913161042901</v>
      </c>
      <c r="AP30" s="18">
        <f>pH!B30</f>
        <v>7.9</v>
      </c>
      <c r="AQ30" s="18">
        <f>pH!C30</f>
        <v>7.9</v>
      </c>
      <c r="AR30">
        <f>pH!$E30-AQ30</f>
        <v>0</v>
      </c>
      <c r="AS30">
        <f>AP30-pH!$E30</f>
        <v>0</v>
      </c>
      <c r="AT30" s="18">
        <f>Turb!B30</f>
        <v>5.99</v>
      </c>
      <c r="AU30" s="18">
        <f>Turb!C30</f>
        <v>5.350000000000001</v>
      </c>
      <c r="AV30">
        <f>Turb!$E30-AU30</f>
        <v>0.6399999999999988</v>
      </c>
      <c r="AW30">
        <f>AT30-Turb!$E30</f>
        <v>0</v>
      </c>
      <c r="AX30" s="18">
        <f>Air_Temp!B30</f>
        <v>11.75</v>
      </c>
      <c r="AY30" s="18">
        <f>Air_Temp!C30</f>
        <v>11.75</v>
      </c>
      <c r="AZ30">
        <f>Air_Temp!$E30-AY30</f>
        <v>0</v>
      </c>
      <c r="BA30">
        <f>AX30-Air_Temp!$E30</f>
        <v>0</v>
      </c>
      <c r="BB30">
        <f>Precip!B30</f>
        <v>1.1</v>
      </c>
      <c r="BC30">
        <f>Precip!C30</f>
        <v>0.06</v>
      </c>
      <c r="BD30">
        <f>Precip!$E30-BC30</f>
        <v>0.6631104757954416</v>
      </c>
      <c r="BE30">
        <f>BB30-Precip!$E30</f>
        <v>0.37688952420455857</v>
      </c>
      <c r="BF30" s="18">
        <f>AQI!B30</f>
        <v>19</v>
      </c>
      <c r="BG30" s="18">
        <f>AQI!C30</f>
        <v>19</v>
      </c>
      <c r="BH30">
        <f>AQI!$E30-BG30</f>
        <v>0</v>
      </c>
      <c r="BI30">
        <f>BF30-AQI!$E30</f>
        <v>0</v>
      </c>
      <c r="BJ30" s="18">
        <f>Humid!B30</f>
        <v>82</v>
      </c>
      <c r="BK30" s="18">
        <f>Humid!C30</f>
        <v>59.599999999999994</v>
      </c>
      <c r="BL30">
        <f>Humid!$E30-BK30</f>
        <v>3.3898708335992325</v>
      </c>
      <c r="BM30">
        <f>BJ30-Humid!$E30</f>
        <v>19.010129166400773</v>
      </c>
      <c r="BN30" s="18">
        <f>Wind!B30</f>
        <v>3.8</v>
      </c>
      <c r="BO30" s="18">
        <f>Wind!C30</f>
        <v>3.48</v>
      </c>
      <c r="BP30">
        <f>Wind!$E30-BO30</f>
        <v>0.31999999999999984</v>
      </c>
      <c r="BQ30">
        <f>BN30-Wind!$E30</f>
        <v>0</v>
      </c>
    </row>
    <row r="31" spans="1:69" ht="12.75">
      <c r="A31" s="1">
        <v>38496</v>
      </c>
      <c r="B31">
        <f>GW_level!B31</f>
        <v>102</v>
      </c>
      <c r="C31">
        <f>GW_level!C31</f>
        <v>102</v>
      </c>
      <c r="D31">
        <f>GW_level!$E31-C31</f>
        <v>0</v>
      </c>
      <c r="E31">
        <f>B31-GW_level!$E31</f>
        <v>0</v>
      </c>
      <c r="F31">
        <f>+GW_temp!B31</f>
        <v>8</v>
      </c>
      <c r="G31">
        <f>+GW_temp!C31</f>
        <v>8</v>
      </c>
      <c r="H31">
        <f>GW_temp!$E31-G31</f>
        <v>0</v>
      </c>
      <c r="I31">
        <f>F31-GW_temp!$E31</f>
        <v>0</v>
      </c>
      <c r="J31">
        <f>+GW_TDS!B31</f>
        <v>1.55</v>
      </c>
      <c r="K31">
        <f>+GW_TDS!C31</f>
        <v>1.0940000000000003</v>
      </c>
      <c r="L31">
        <f>GW_TDS!$E31-K31</f>
        <v>0.08891993018278344</v>
      </c>
      <c r="M31">
        <f>J31-GW_TDS!$E31</f>
        <v>0.3670800698172163</v>
      </c>
      <c r="N31">
        <f>+GW_pH!B31</f>
        <v>7.4</v>
      </c>
      <c r="O31">
        <f>+GW_pH!C31</f>
        <v>7.375</v>
      </c>
      <c r="P31">
        <f>GW_pH!$E31-O31</f>
        <v>0.025000000000000355</v>
      </c>
      <c r="Q31">
        <f>N31-GW_pH!$E31</f>
        <v>0</v>
      </c>
      <c r="R31">
        <f>+GW_Turb!B31</f>
        <v>0.889</v>
      </c>
      <c r="S31">
        <f>+GW_Turb!C31</f>
        <v>0.889</v>
      </c>
      <c r="T31">
        <f>GW_Turb!$E31-S31</f>
        <v>0</v>
      </c>
      <c r="U31">
        <f>R31-GW_Turb!$E31</f>
        <v>0</v>
      </c>
      <c r="V31" s="18">
        <f>Level!B31</f>
        <v>27</v>
      </c>
      <c r="W31" s="18">
        <f>Level!C31</f>
        <v>25.979999999999997</v>
      </c>
      <c r="X31">
        <f>Level!$E31-W31</f>
        <v>0.9930982485042534</v>
      </c>
      <c r="Y31">
        <f>V31-Level!$E31</f>
        <v>0.026901751495749693</v>
      </c>
      <c r="Z31">
        <f>Velo!B31</f>
        <v>0.0872989277838619</v>
      </c>
      <c r="AA31">
        <f>Velo!C31</f>
        <v>0.06559195015869795</v>
      </c>
      <c r="AB31">
        <f>Velo!$E31-AA31</f>
        <v>0.01407243961084706</v>
      </c>
      <c r="AC31">
        <f>Z31-Velo!$E31</f>
        <v>0.007634538014316891</v>
      </c>
      <c r="AD31" s="4">
        <f>Cross!B31</f>
        <v>0.8277</v>
      </c>
      <c r="AE31" s="4">
        <f>Cross!C31</f>
        <v>0.7755</v>
      </c>
      <c r="AF31" s="4">
        <f>Cross!$E31-AE31</f>
        <v>0.02997733347896203</v>
      </c>
      <c r="AG31" s="4">
        <f>AD31-Cross!$E31</f>
        <v>0.022222666521037993</v>
      </c>
      <c r="AH31" s="18">
        <f>Temp!B31</f>
        <v>12</v>
      </c>
      <c r="AI31" s="18">
        <f>Temp!C31</f>
        <v>12</v>
      </c>
      <c r="AJ31">
        <f>Temp!$E31-AI31</f>
        <v>0</v>
      </c>
      <c r="AK31">
        <f>AH31-Temp!$E31</f>
        <v>0</v>
      </c>
      <c r="AL31" s="18">
        <f>TDS!B31</f>
        <v>0.991</v>
      </c>
      <c r="AM31" s="18">
        <f>TDS!C31</f>
        <v>0.9700000000000003</v>
      </c>
      <c r="AN31">
        <f>TDS!$E31-AM31</f>
        <v>0.014478742655078536</v>
      </c>
      <c r="AO31">
        <f>AL31-TDS!$E31</f>
        <v>0.00652125734492115</v>
      </c>
      <c r="AP31" s="18">
        <f>pH!B31</f>
        <v>7.9</v>
      </c>
      <c r="AQ31" s="18">
        <f>pH!C31</f>
        <v>7.9</v>
      </c>
      <c r="AR31">
        <f>pH!$E31-AQ31</f>
        <v>0</v>
      </c>
      <c r="AS31">
        <f>AP31-pH!$E31</f>
        <v>0</v>
      </c>
      <c r="AT31" s="18">
        <f>Turb!B31</f>
        <v>5.34</v>
      </c>
      <c r="AU31" s="18">
        <f>Turb!C31</f>
        <v>5.34</v>
      </c>
      <c r="AV31">
        <f>Turb!$E31-AU31</f>
        <v>0</v>
      </c>
      <c r="AW31">
        <f>AT31-Turb!$E31</f>
        <v>0</v>
      </c>
      <c r="AX31" s="18">
        <f>Air_Temp!B31</f>
        <v>11.6</v>
      </c>
      <c r="AY31" s="18">
        <f>Air_Temp!C31</f>
        <v>11.6</v>
      </c>
      <c r="AZ31">
        <f>Air_Temp!$E31-AY31</f>
        <v>0</v>
      </c>
      <c r="BA31">
        <f>AX31-Air_Temp!$E31</f>
        <v>0</v>
      </c>
      <c r="BB31">
        <f>Precip!B31</f>
        <v>0.4</v>
      </c>
      <c r="BC31">
        <f>Precip!C31</f>
        <v>0.09</v>
      </c>
      <c r="BD31">
        <f>Precip!$E31-BC31</f>
        <v>0.31000000000000005</v>
      </c>
      <c r="BE31">
        <f>BB31-Precip!$E31</f>
        <v>0</v>
      </c>
      <c r="BF31" s="18">
        <f>AQI!B31</f>
        <v>8</v>
      </c>
      <c r="BG31" s="18">
        <f>AQI!C31</f>
        <v>8</v>
      </c>
      <c r="BH31">
        <f>AQI!$E31-BG31</f>
        <v>0</v>
      </c>
      <c r="BI31">
        <f>BF31-AQI!$E31</f>
        <v>0</v>
      </c>
      <c r="BJ31" s="18">
        <f>Humid!B31</f>
        <v>90</v>
      </c>
      <c r="BK31" s="18">
        <f>Humid!C31</f>
        <v>62.89999999999999</v>
      </c>
      <c r="BL31">
        <f>Humid!$E31-BK31</f>
        <v>5.084806250398842</v>
      </c>
      <c r="BM31">
        <f>BJ31-Humid!$E31</f>
        <v>22.015193749601167</v>
      </c>
      <c r="BN31" s="18">
        <f>Wind!B31</f>
        <v>5</v>
      </c>
      <c r="BO31" s="18">
        <f>Wind!C31</f>
        <v>3.77</v>
      </c>
      <c r="BP31">
        <f>Wind!$E31-BO31</f>
        <v>0.7530286926795564</v>
      </c>
      <c r="BQ31">
        <f>BN31-Wind!$E31</f>
        <v>0.47697130732044357</v>
      </c>
    </row>
    <row r="32" spans="1:69" ht="12.75">
      <c r="A32" s="1">
        <v>38497</v>
      </c>
      <c r="B32">
        <f>GW_level!B32</f>
        <v>101</v>
      </c>
      <c r="C32">
        <f>GW_level!C32</f>
        <v>101</v>
      </c>
      <c r="D32">
        <f>GW_level!$E32-C32</f>
        <v>0</v>
      </c>
      <c r="E32">
        <f>B32-GW_level!$E32</f>
        <v>0</v>
      </c>
      <c r="F32">
        <f>+GW_temp!B32</f>
        <v>8</v>
      </c>
      <c r="G32">
        <f>+GW_temp!C32</f>
        <v>8</v>
      </c>
      <c r="H32">
        <f>GW_temp!$E32-G32</f>
        <v>0</v>
      </c>
      <c r="I32">
        <f>F32-GW_temp!$E32</f>
        <v>0</v>
      </c>
      <c r="J32">
        <f>+GW_TDS!B32</f>
        <v>1.567</v>
      </c>
      <c r="K32">
        <f>+GW_TDS!C32</f>
        <v>1.1340000000000003</v>
      </c>
      <c r="L32">
        <f>GW_TDS!$E32-K32</f>
        <v>0.09385992630404916</v>
      </c>
      <c r="M32">
        <f>J32-GW_TDS!$E32</f>
        <v>0.33914007369595045</v>
      </c>
      <c r="N32">
        <f>+GW_pH!B32</f>
        <v>7.3</v>
      </c>
      <c r="O32">
        <f>+GW_pH!C32</f>
        <v>7.3</v>
      </c>
      <c r="P32">
        <f>GW_pH!$E32-O32</f>
        <v>0</v>
      </c>
      <c r="Q32">
        <f>N32-GW_pH!$E32</f>
        <v>0</v>
      </c>
      <c r="R32">
        <f>+GW_Turb!B32</f>
        <v>0.882</v>
      </c>
      <c r="S32">
        <f>+GW_Turb!C32</f>
        <v>0.882</v>
      </c>
      <c r="T32">
        <f>GW_Turb!$E32-S32</f>
        <v>0</v>
      </c>
      <c r="U32">
        <f>R32-GW_Turb!$E32</f>
        <v>0</v>
      </c>
      <c r="V32" s="18">
        <f>Level!B32</f>
        <v>25.5</v>
      </c>
      <c r="W32" s="18">
        <f>Level!C32</f>
        <v>25.5</v>
      </c>
      <c r="X32">
        <f>Level!$E32-W32</f>
        <v>0</v>
      </c>
      <c r="Y32">
        <f>V32-Level!$E32</f>
        <v>0</v>
      </c>
      <c r="Z32">
        <f>Velo!B32</f>
        <v>0.06706306484697495</v>
      </c>
      <c r="AA32">
        <f>Velo!C32</f>
        <v>0.06706306484697495</v>
      </c>
      <c r="AB32">
        <f>Velo!$E32-AA32</f>
        <v>0</v>
      </c>
      <c r="AC32">
        <f>Z32-Velo!$E32</f>
        <v>0</v>
      </c>
      <c r="AD32" s="4">
        <f>Cross!B32</f>
        <v>0.774825</v>
      </c>
      <c r="AE32" s="4">
        <f>Cross!C32</f>
        <v>0.774825</v>
      </c>
      <c r="AF32" s="4">
        <f>Cross!$E32-AE32</f>
        <v>0</v>
      </c>
      <c r="AG32" s="4">
        <f>AD32-Cross!$E32</f>
        <v>0</v>
      </c>
      <c r="AH32" s="18">
        <f>Temp!B32</f>
        <v>12.5</v>
      </c>
      <c r="AI32" s="18">
        <f>Temp!C32</f>
        <v>12.5</v>
      </c>
      <c r="AJ32">
        <f>Temp!$E32-AI32</f>
        <v>0</v>
      </c>
      <c r="AK32">
        <f>AH32-Temp!$E32</f>
        <v>0</v>
      </c>
      <c r="AL32" s="18">
        <f>TDS!B32</f>
        <v>0.96</v>
      </c>
      <c r="AM32" s="18">
        <f>TDS!C32</f>
        <v>0.96</v>
      </c>
      <c r="AN32">
        <f>TDS!$E32-AM32</f>
        <v>0</v>
      </c>
      <c r="AO32">
        <f>AL32-TDS!$E32</f>
        <v>0</v>
      </c>
      <c r="AP32" s="18">
        <f>pH!B32</f>
        <v>7.8</v>
      </c>
      <c r="AQ32" s="18">
        <f>pH!C32</f>
        <v>7.8</v>
      </c>
      <c r="AR32">
        <f>pH!$E32-AQ32</f>
        <v>0</v>
      </c>
      <c r="AS32">
        <f>AP32-pH!$E32</f>
        <v>0</v>
      </c>
      <c r="AT32" s="18">
        <f>Turb!B32</f>
        <v>6.79</v>
      </c>
      <c r="AU32" s="18">
        <f>Turb!C32</f>
        <v>5.9</v>
      </c>
      <c r="AV32">
        <f>Turb!$E32-AU32</f>
        <v>0.8899999999999997</v>
      </c>
      <c r="AW32">
        <f>AT32-Turb!$E32</f>
        <v>0</v>
      </c>
      <c r="AX32" s="18">
        <f>Air_Temp!B32</f>
        <v>15.55</v>
      </c>
      <c r="AY32" s="18">
        <f>Air_Temp!C32</f>
        <v>12.61</v>
      </c>
      <c r="AZ32">
        <f>Air_Temp!$E32-AY32</f>
        <v>0.20617875504373018</v>
      </c>
      <c r="BA32">
        <f>AX32-Air_Temp!$E32</f>
        <v>2.733821244956271</v>
      </c>
      <c r="BB32">
        <f>Precip!B32</f>
        <v>0</v>
      </c>
      <c r="BC32">
        <f>Precip!C32</f>
        <v>0</v>
      </c>
      <c r="BD32">
        <f>Precip!$E32-BC32</f>
        <v>0</v>
      </c>
      <c r="BE32">
        <f>BB32-Precip!$E32</f>
        <v>0</v>
      </c>
      <c r="BF32" s="18">
        <f>AQI!B32</f>
        <v>28</v>
      </c>
      <c r="BG32" s="18">
        <f>AQI!C32</f>
        <v>11</v>
      </c>
      <c r="BH32">
        <f>AQI!$E32-BG32</f>
        <v>1.6042382880026604</v>
      </c>
      <c r="BI32">
        <f>BF32-AQI!$E32</f>
        <v>15.39576171199734</v>
      </c>
      <c r="BJ32" s="18">
        <f>Humid!B32</f>
        <v>77</v>
      </c>
      <c r="BK32" s="18">
        <f>Humid!C32</f>
        <v>66.19999999999999</v>
      </c>
      <c r="BL32">
        <f>Humid!$E32-BK32</f>
        <v>6.779741667198451</v>
      </c>
      <c r="BM32">
        <f>BJ32-Humid!$E32</f>
        <v>4.020258332801561</v>
      </c>
      <c r="BN32" s="18">
        <f>Wind!B32</f>
        <v>4.8</v>
      </c>
      <c r="BO32" s="18">
        <f>Wind!C32</f>
        <v>4.06</v>
      </c>
      <c r="BP32">
        <f>Wind!$E32-BO32</f>
        <v>0.7400000000000002</v>
      </c>
      <c r="BQ32">
        <f>BN32-Wind!$E32</f>
        <v>0</v>
      </c>
    </row>
    <row r="33" spans="1:69" ht="12.75">
      <c r="A33" s="1">
        <v>38498</v>
      </c>
      <c r="B33">
        <f>GW_level!B33</f>
        <v>100</v>
      </c>
      <c r="C33">
        <f>GW_level!C33</f>
        <v>100</v>
      </c>
      <c r="D33">
        <f>GW_level!$E33-C33</f>
        <v>0</v>
      </c>
      <c r="E33">
        <f>B33-GW_level!$E33</f>
        <v>0</v>
      </c>
      <c r="F33">
        <f>+GW_temp!B33</f>
        <v>8</v>
      </c>
      <c r="G33">
        <f>+GW_temp!C33</f>
        <v>8</v>
      </c>
      <c r="H33">
        <f>GW_temp!$E33-G33</f>
        <v>0</v>
      </c>
      <c r="I33">
        <f>F33-GW_temp!$E33</f>
        <v>0</v>
      </c>
      <c r="J33">
        <f>+GW_TDS!B33</f>
        <v>1.572</v>
      </c>
      <c r="K33">
        <f>+GW_TDS!C33</f>
        <v>1.1740000000000004</v>
      </c>
      <c r="L33">
        <f>GW_TDS!$E33-K33</f>
        <v>0.09879992242531488</v>
      </c>
      <c r="M33">
        <f>J33-GW_TDS!$E33</f>
        <v>0.2992000775746848</v>
      </c>
      <c r="N33">
        <f>+GW_pH!B33</f>
        <v>7.3</v>
      </c>
      <c r="O33">
        <f>+GW_pH!C33</f>
        <v>7.3</v>
      </c>
      <c r="P33">
        <f>GW_pH!$E33-O33</f>
        <v>0</v>
      </c>
      <c r="Q33">
        <f>N33-GW_pH!$E33</f>
        <v>0</v>
      </c>
      <c r="R33">
        <f>+GW_Turb!B33</f>
        <v>0.782</v>
      </c>
      <c r="S33">
        <f>+GW_Turb!C33</f>
        <v>0.782</v>
      </c>
      <c r="T33">
        <f>GW_Turb!$E33-S33</f>
        <v>0</v>
      </c>
      <c r="U33">
        <f>R33-GW_Turb!$E33</f>
        <v>0</v>
      </c>
      <c r="V33" s="18">
        <f>Level!B33</f>
        <v>25.5</v>
      </c>
      <c r="W33" s="18">
        <f>Level!C33</f>
        <v>25.5</v>
      </c>
      <c r="X33">
        <f>Level!$E33-W33</f>
        <v>0</v>
      </c>
      <c r="Y33">
        <f>V33-Level!$E33</f>
        <v>0</v>
      </c>
      <c r="Z33">
        <f>Velo!B33</f>
        <v>0.06706306484697495</v>
      </c>
      <c r="AA33">
        <f>Velo!C33</f>
        <v>0.06706306484697495</v>
      </c>
      <c r="AB33">
        <f>Velo!$E33-AA33</f>
        <v>0</v>
      </c>
      <c r="AC33">
        <f>Z33-Velo!$E33</f>
        <v>0</v>
      </c>
      <c r="AD33" s="4">
        <f>Cross!B33</f>
        <v>0.774825</v>
      </c>
      <c r="AE33" s="4">
        <f>Cross!C33</f>
        <v>0.774825</v>
      </c>
      <c r="AF33" s="4">
        <f>Cross!$E33-AE33</f>
        <v>0</v>
      </c>
      <c r="AG33" s="4">
        <f>AD33-Cross!$E33</f>
        <v>0</v>
      </c>
      <c r="AH33" s="18">
        <f>Temp!B33</f>
        <v>14</v>
      </c>
      <c r="AI33" s="18">
        <f>Temp!C33</f>
        <v>13.25</v>
      </c>
      <c r="AJ33">
        <f>Temp!$E33-AI33</f>
        <v>0.28739297175822287</v>
      </c>
      <c r="AK33">
        <f>AH33-Temp!$E33</f>
        <v>0.46260702824177713</v>
      </c>
      <c r="AL33" s="18">
        <f>TDS!B33</f>
        <v>0.984</v>
      </c>
      <c r="AM33" s="18">
        <f>TDS!C33</f>
        <v>0.984</v>
      </c>
      <c r="AN33">
        <f>TDS!$E33-AM33</f>
        <v>0</v>
      </c>
      <c r="AO33">
        <f>AL33-TDS!$E33</f>
        <v>0</v>
      </c>
      <c r="AP33" s="18">
        <f>pH!B33</f>
        <v>7.9</v>
      </c>
      <c r="AQ33" s="18">
        <f>pH!C33</f>
        <v>7.875</v>
      </c>
      <c r="AR33">
        <f>pH!$E33-AQ33</f>
        <v>0.025000000000000355</v>
      </c>
      <c r="AS33">
        <f>AP33-pH!$E33</f>
        <v>0</v>
      </c>
      <c r="AT33" s="18">
        <f>Turb!B33</f>
        <v>5.74</v>
      </c>
      <c r="AU33" s="18">
        <f>Turb!C33</f>
        <v>5.74</v>
      </c>
      <c r="AV33">
        <f>Turb!$E33-AU33</f>
        <v>0</v>
      </c>
      <c r="AW33">
        <f>AT33-Turb!$E33</f>
        <v>0</v>
      </c>
      <c r="AX33" s="18">
        <f>Air_Temp!B33</f>
        <v>15.85</v>
      </c>
      <c r="AY33" s="18">
        <f>Air_Temp!C33</f>
        <v>13.62</v>
      </c>
      <c r="AZ33">
        <f>Air_Temp!$E33-AY33</f>
        <v>0.41235751008746035</v>
      </c>
      <c r="BA33">
        <f>AX33-Air_Temp!$E33</f>
        <v>1.81764248991254</v>
      </c>
      <c r="BB33">
        <f>Precip!B33</f>
        <v>0.2</v>
      </c>
      <c r="BC33">
        <f>Precip!C33</f>
        <v>0.03</v>
      </c>
      <c r="BD33">
        <f>Precip!$E33-BC33</f>
        <v>0.17</v>
      </c>
      <c r="BE33">
        <f>BB33-Precip!$E33</f>
        <v>0</v>
      </c>
      <c r="BF33" s="18">
        <f>AQI!B33</f>
        <v>26</v>
      </c>
      <c r="BG33" s="18">
        <f>AQI!C33</f>
        <v>14</v>
      </c>
      <c r="BH33">
        <f>AQI!$E33-BG33</f>
        <v>3.208476576005321</v>
      </c>
      <c r="BI33">
        <f>BF33-AQI!$E33</f>
        <v>8.79152342399468</v>
      </c>
      <c r="BJ33" s="18">
        <f>Humid!B33</f>
        <v>64</v>
      </c>
      <c r="BK33" s="18">
        <f>Humid!C33</f>
        <v>64</v>
      </c>
      <c r="BL33">
        <f>Humid!$E33-BK33</f>
        <v>0</v>
      </c>
      <c r="BM33">
        <f>BJ33-Humid!$E33</f>
        <v>0</v>
      </c>
      <c r="BN33" s="18">
        <f>Wind!B33</f>
        <v>3</v>
      </c>
      <c r="BO33" s="18">
        <f>Wind!C33</f>
        <v>3</v>
      </c>
      <c r="BP33">
        <f>Wind!$E33-BO33</f>
        <v>0</v>
      </c>
      <c r="BQ33">
        <f>BN33-Wind!$E33</f>
        <v>0</v>
      </c>
    </row>
    <row r="34" spans="1:69" ht="12.75">
      <c r="A34" s="1">
        <v>38499</v>
      </c>
      <c r="B34">
        <f>GW_level!B34</f>
        <v>99</v>
      </c>
      <c r="C34">
        <f>GW_level!C34</f>
        <v>99</v>
      </c>
      <c r="D34">
        <f>GW_level!$E34-C34</f>
        <v>0</v>
      </c>
      <c r="E34">
        <f>B34-GW_level!$E34</f>
        <v>0</v>
      </c>
      <c r="F34">
        <f>+GW_temp!B34</f>
        <v>8</v>
      </c>
      <c r="G34">
        <f>+GW_temp!C34</f>
        <v>8</v>
      </c>
      <c r="H34">
        <f>GW_temp!$E34-G34</f>
        <v>0</v>
      </c>
      <c r="I34">
        <f>F34-GW_temp!$E34</f>
        <v>0</v>
      </c>
      <c r="J34">
        <f>+GW_TDS!B34</f>
        <v>1.58</v>
      </c>
      <c r="K34">
        <f>+GW_TDS!C34</f>
        <v>1.2140000000000004</v>
      </c>
      <c r="L34">
        <f>GW_TDS!$E34-K34</f>
        <v>0.1037399185465806</v>
      </c>
      <c r="M34">
        <f>J34-GW_TDS!$E34</f>
        <v>0.26226008145341906</v>
      </c>
      <c r="N34">
        <f>+GW_pH!B34</f>
        <v>7.4</v>
      </c>
      <c r="O34">
        <f>+GW_pH!C34</f>
        <v>7.375</v>
      </c>
      <c r="P34">
        <f>GW_pH!$E34-O34</f>
        <v>0.025000000000000355</v>
      </c>
      <c r="Q34">
        <f>N34-GW_pH!$E34</f>
        <v>0</v>
      </c>
      <c r="R34">
        <f>+GW_Turb!B34</f>
        <v>0.815</v>
      </c>
      <c r="S34">
        <f>+GW_Turb!C34</f>
        <v>0.815</v>
      </c>
      <c r="T34">
        <f>GW_Turb!$E34-S34</f>
        <v>0</v>
      </c>
      <c r="U34">
        <f>R34-GW_Turb!$E34</f>
        <v>0</v>
      </c>
      <c r="V34" s="18">
        <f>Level!B34</f>
        <v>25</v>
      </c>
      <c r="W34" s="18">
        <f>Level!C34</f>
        <v>25</v>
      </c>
      <c r="X34">
        <f>Level!$E34-W34</f>
        <v>0</v>
      </c>
      <c r="Y34">
        <f>V34-Level!$E34</f>
        <v>0</v>
      </c>
      <c r="Z34">
        <f>Velo!B34</f>
        <v>0.061191950158697966</v>
      </c>
      <c r="AA34">
        <f>Velo!C34</f>
        <v>0.061191950158697966</v>
      </c>
      <c r="AB34">
        <f>Velo!$E34-AA34</f>
        <v>0</v>
      </c>
      <c r="AC34">
        <f>Z34-Velo!$E34</f>
        <v>0</v>
      </c>
      <c r="AD34" s="4">
        <f>Cross!B34</f>
        <v>0.7575</v>
      </c>
      <c r="AE34" s="4">
        <f>Cross!C34</f>
        <v>0.7575</v>
      </c>
      <c r="AF34" s="4">
        <f>Cross!$E34-AE34</f>
        <v>0</v>
      </c>
      <c r="AG34" s="4">
        <f>AD34-Cross!$E34</f>
        <v>0</v>
      </c>
      <c r="AH34" s="18">
        <f>Temp!B34</f>
        <v>15</v>
      </c>
      <c r="AI34" s="18">
        <f>Temp!C34</f>
        <v>14</v>
      </c>
      <c r="AJ34">
        <f>Temp!$E34-AI34</f>
        <v>0.5747859435164457</v>
      </c>
      <c r="AK34">
        <f>AH34-Temp!$E34</f>
        <v>0.42521405648355426</v>
      </c>
      <c r="AL34" s="18">
        <f>TDS!B34</f>
        <v>0.951</v>
      </c>
      <c r="AM34" s="18">
        <f>TDS!C34</f>
        <v>0.951</v>
      </c>
      <c r="AN34">
        <f>TDS!$E34-AM34</f>
        <v>0</v>
      </c>
      <c r="AO34">
        <f>AL34-TDS!$E34</f>
        <v>0</v>
      </c>
      <c r="AP34" s="18">
        <f>pH!B34</f>
        <v>7.9</v>
      </c>
      <c r="AQ34" s="18">
        <f>pH!C34</f>
        <v>7.9</v>
      </c>
      <c r="AR34">
        <f>pH!$E34-AQ34</f>
        <v>0</v>
      </c>
      <c r="AS34">
        <f>AP34-pH!$E34</f>
        <v>0</v>
      </c>
      <c r="AT34" s="18">
        <f>Turb!B34</f>
        <v>7.92</v>
      </c>
      <c r="AU34" s="18">
        <f>Turb!C34</f>
        <v>6.300000000000001</v>
      </c>
      <c r="AV34">
        <f>Turb!$E34-AU34</f>
        <v>1.6199999999999992</v>
      </c>
      <c r="AW34">
        <f>AT34-Turb!$E34</f>
        <v>0</v>
      </c>
      <c r="AX34" s="18">
        <f>Air_Temp!B34</f>
        <v>18.15</v>
      </c>
      <c r="AY34" s="18">
        <f>Air_Temp!C34</f>
        <v>14.629999999999999</v>
      </c>
      <c r="AZ34">
        <f>Air_Temp!$E34-AY34</f>
        <v>0.6185362651311905</v>
      </c>
      <c r="BA34">
        <f>AX34-Air_Temp!$E34</f>
        <v>2.901463734868809</v>
      </c>
      <c r="BB34">
        <f>Precip!B34</f>
        <v>0.05</v>
      </c>
      <c r="BC34">
        <f>Precip!C34</f>
        <v>0.05</v>
      </c>
      <c r="BD34">
        <f>Precip!$E34-BC34</f>
        <v>0</v>
      </c>
      <c r="BE34">
        <f>BB34-Precip!$E34</f>
        <v>0</v>
      </c>
      <c r="BF34" s="18">
        <f>AQI!B34</f>
        <v>33</v>
      </c>
      <c r="BG34" s="18">
        <f>AQI!C34</f>
        <v>17</v>
      </c>
      <c r="BH34">
        <f>AQI!$E34-BG34</f>
        <v>4.8127148640079795</v>
      </c>
      <c r="BI34">
        <f>BF34-AQI!$E34</f>
        <v>11.18728513599202</v>
      </c>
      <c r="BJ34" s="18">
        <f>Humid!B34</f>
        <v>71</v>
      </c>
      <c r="BK34" s="18">
        <f>Humid!C34</f>
        <v>67.3</v>
      </c>
      <c r="BL34">
        <f>Humid!$E34-BK34</f>
        <v>1.6949354167996091</v>
      </c>
      <c r="BM34">
        <f>BJ34-Humid!$E34</f>
        <v>2.0050645832003937</v>
      </c>
      <c r="BN34" s="18">
        <f>Wind!B34</f>
        <v>3.3</v>
      </c>
      <c r="BO34" s="18">
        <f>Wind!C34</f>
        <v>3.29</v>
      </c>
      <c r="BP34">
        <f>Wind!$E34-BO34</f>
        <v>0.009999999999999787</v>
      </c>
      <c r="BQ34">
        <f>BN34-Wind!$E34</f>
        <v>0</v>
      </c>
    </row>
    <row r="35" spans="1:69" ht="12.75">
      <c r="A35" s="1">
        <v>38500</v>
      </c>
      <c r="B35">
        <f>GW_level!B35</f>
        <v>96</v>
      </c>
      <c r="C35">
        <f>GW_level!C35</f>
        <v>96</v>
      </c>
      <c r="D35">
        <f>GW_level!$E35-C35</f>
        <v>0</v>
      </c>
      <c r="E35">
        <f>B35-GW_level!$E35</f>
        <v>0</v>
      </c>
      <c r="F35">
        <f>+GW_temp!B35</f>
        <v>8</v>
      </c>
      <c r="G35">
        <f>+GW_temp!C35</f>
        <v>8</v>
      </c>
      <c r="H35">
        <f>GW_temp!$E35-G35</f>
        <v>0</v>
      </c>
      <c r="I35">
        <f>F35-GW_temp!$E35</f>
        <v>0</v>
      </c>
      <c r="J35">
        <f>+GW_TDS!B35</f>
        <v>1.597</v>
      </c>
      <c r="K35">
        <f>+GW_TDS!C35</f>
        <v>1.2540000000000004</v>
      </c>
      <c r="L35">
        <f>GW_TDS!$E35-K35</f>
        <v>0.10867991466784632</v>
      </c>
      <c r="M35">
        <f>J35-GW_TDS!$E35</f>
        <v>0.2343200853321532</v>
      </c>
      <c r="N35">
        <f>+GW_pH!B35</f>
        <v>7.4</v>
      </c>
      <c r="O35">
        <f>+GW_pH!C35</f>
        <v>7.4</v>
      </c>
      <c r="P35">
        <f>GW_pH!$E35-O35</f>
        <v>0</v>
      </c>
      <c r="Q35">
        <f>N35-GW_pH!$E35</f>
        <v>0</v>
      </c>
      <c r="R35">
        <f>+GW_Turb!B35</f>
        <v>0.793</v>
      </c>
      <c r="S35">
        <f>+GW_Turb!C35</f>
        <v>0.793</v>
      </c>
      <c r="T35">
        <f>GW_Turb!$E35-S35</f>
        <v>0</v>
      </c>
      <c r="U35">
        <f>R35-GW_Turb!$E35</f>
        <v>0</v>
      </c>
      <c r="V35" s="18">
        <f>Level!B35</f>
        <v>25</v>
      </c>
      <c r="W35" s="18">
        <f>Level!C35</f>
        <v>25</v>
      </c>
      <c r="X35">
        <f>Level!$E35-W35</f>
        <v>0</v>
      </c>
      <c r="Y35">
        <f>V35-Level!$E35</f>
        <v>0</v>
      </c>
      <c r="Z35">
        <f>Velo!B35</f>
        <v>0.061191950158697966</v>
      </c>
      <c r="AA35">
        <f>Velo!C35</f>
        <v>0.061191950158697966</v>
      </c>
      <c r="AB35">
        <f>Velo!$E35-AA35</f>
        <v>0</v>
      </c>
      <c r="AC35">
        <f>Z35-Velo!$E35</f>
        <v>0</v>
      </c>
      <c r="AD35" s="4">
        <f>Cross!B35</f>
        <v>0.7575</v>
      </c>
      <c r="AE35" s="4">
        <f>Cross!C35</f>
        <v>0.7575</v>
      </c>
      <c r="AF35" s="4">
        <f>Cross!$E35-AE35</f>
        <v>0</v>
      </c>
      <c r="AG35" s="4">
        <f>AD35-Cross!$E35</f>
        <v>0</v>
      </c>
      <c r="AH35" s="18">
        <f>Temp!B35</f>
        <v>14.5</v>
      </c>
      <c r="AI35" s="18">
        <f>Temp!C35</f>
        <v>14.5</v>
      </c>
      <c r="AJ35">
        <f>Temp!$E35-AI35</f>
        <v>0</v>
      </c>
      <c r="AK35">
        <f>AH35-Temp!$E35</f>
        <v>0</v>
      </c>
      <c r="AL35" s="18">
        <f>TDS!B35</f>
        <v>0.983</v>
      </c>
      <c r="AM35" s="18">
        <f>TDS!C35</f>
        <v>0.981</v>
      </c>
      <c r="AN35">
        <f>TDS!$E35-AM35</f>
        <v>0.0014478742655078536</v>
      </c>
      <c r="AO35">
        <f>AL35-TDS!$E35</f>
        <v>0.0005521257344921482</v>
      </c>
      <c r="AP35" s="18">
        <f>pH!B35</f>
        <v>7.9</v>
      </c>
      <c r="AQ35" s="18">
        <f>pH!C35</f>
        <v>7.9</v>
      </c>
      <c r="AR35">
        <f>pH!$E35-AQ35</f>
        <v>0</v>
      </c>
      <c r="AS35">
        <f>AP35-pH!$E35</f>
        <v>0</v>
      </c>
      <c r="AT35" s="18">
        <f>Turb!B35</f>
        <v>5.48</v>
      </c>
      <c r="AU35" s="18">
        <f>Turb!C35</f>
        <v>5.48</v>
      </c>
      <c r="AV35">
        <f>Turb!$E35-AU35</f>
        <v>0</v>
      </c>
      <c r="AW35">
        <f>AT35-Turb!$E35</f>
        <v>0</v>
      </c>
      <c r="AX35" s="18">
        <f>Air_Temp!B35</f>
        <v>14.7</v>
      </c>
      <c r="AY35" s="18">
        <f>Air_Temp!C35</f>
        <v>14.7</v>
      </c>
      <c r="AZ35">
        <f>Air_Temp!$E35-AY35</f>
        <v>0</v>
      </c>
      <c r="BA35">
        <f>AX35-Air_Temp!$E35</f>
        <v>0</v>
      </c>
      <c r="BB35">
        <f>Precip!B35</f>
        <v>0</v>
      </c>
      <c r="BC35">
        <f>Precip!C35</f>
        <v>0</v>
      </c>
      <c r="BD35">
        <f>Precip!$E35-BC35</f>
        <v>0</v>
      </c>
      <c r="BE35">
        <f>BB35-Precip!$E35</f>
        <v>0</v>
      </c>
      <c r="BF35" s="18">
        <f>AQI!B35</f>
        <v>31</v>
      </c>
      <c r="BG35" s="18">
        <f>AQI!C35</f>
        <v>20</v>
      </c>
      <c r="BH35">
        <f>AQI!$E35-BG35</f>
        <v>6.416953152010642</v>
      </c>
      <c r="BI35">
        <f>BF35-AQI!$E35</f>
        <v>4.583046847989358</v>
      </c>
      <c r="BJ35" s="18">
        <f>Humid!B35</f>
        <v>74</v>
      </c>
      <c r="BK35" s="18">
        <f>Humid!C35</f>
        <v>70.6</v>
      </c>
      <c r="BL35">
        <f>Humid!$E35-BK35</f>
        <v>3.3898708335992183</v>
      </c>
      <c r="BM35">
        <f>BJ35-Humid!$E35</f>
        <v>0.010129166400787426</v>
      </c>
      <c r="BN35" s="18">
        <f>Wind!B35</f>
        <v>4</v>
      </c>
      <c r="BO35" s="18">
        <f>Wind!C35</f>
        <v>3.58</v>
      </c>
      <c r="BP35">
        <f>Wind!$E35-BO35</f>
        <v>0.41999999999999993</v>
      </c>
      <c r="BQ35">
        <f>BN35-Wind!$E35</f>
        <v>0</v>
      </c>
    </row>
    <row r="36" spans="1:69" ht="12.75">
      <c r="A36" s="1">
        <v>38501</v>
      </c>
      <c r="B36">
        <f>GW_level!B36</f>
        <v>92</v>
      </c>
      <c r="C36">
        <f>GW_level!C36</f>
        <v>92</v>
      </c>
      <c r="D36">
        <f>GW_level!$E36-C36</f>
        <v>0</v>
      </c>
      <c r="E36">
        <f>B36-GW_level!$E36</f>
        <v>0</v>
      </c>
      <c r="F36">
        <f>+GW_temp!B36</f>
        <v>8.5</v>
      </c>
      <c r="G36">
        <f>+GW_temp!C36</f>
        <v>8.24</v>
      </c>
      <c r="H36">
        <f>GW_temp!$E36-G36</f>
        <v>-0.0003324801357535989</v>
      </c>
      <c r="I36">
        <f>F36-GW_temp!$E36</f>
        <v>0.2603324801357534</v>
      </c>
      <c r="J36">
        <f>+GW_TDS!B36</f>
        <v>1.577</v>
      </c>
      <c r="K36">
        <f>+GW_TDS!C36</f>
        <v>1.2940000000000005</v>
      </c>
      <c r="L36">
        <f>GW_TDS!$E36-K36</f>
        <v>0.11361991078911204</v>
      </c>
      <c r="M36">
        <f>J36-GW_TDS!$E36</f>
        <v>0.16938008921088743</v>
      </c>
      <c r="N36">
        <f>+GW_pH!B36</f>
        <v>7.4</v>
      </c>
      <c r="O36">
        <f>+GW_pH!C36</f>
        <v>7.4</v>
      </c>
      <c r="P36">
        <f>GW_pH!$E36-O36</f>
        <v>0</v>
      </c>
      <c r="Q36">
        <f>N36-GW_pH!$E36</f>
        <v>0</v>
      </c>
      <c r="R36">
        <f>+GW_Turb!B36</f>
        <v>1.05</v>
      </c>
      <c r="S36">
        <f>+GW_Turb!C36</f>
        <v>0.912</v>
      </c>
      <c r="T36">
        <f>GW_Turb!$E36-S36</f>
        <v>0.024292348366538485</v>
      </c>
      <c r="U36">
        <f>R36-GW_Turb!$E36</f>
        <v>0.11370765163346153</v>
      </c>
      <c r="V36" s="18">
        <f>Level!B36</f>
        <v>25</v>
      </c>
      <c r="W36" s="18">
        <f>Level!C36</f>
        <v>25</v>
      </c>
      <c r="X36">
        <f>Level!$E36-W36</f>
        <v>0</v>
      </c>
      <c r="Y36">
        <f>V36-Level!$E36</f>
        <v>0</v>
      </c>
      <c r="Z36">
        <f>Velo!B36</f>
        <v>0.061191950158697966</v>
      </c>
      <c r="AA36">
        <f>Velo!C36</f>
        <v>0.061191950158697966</v>
      </c>
      <c r="AB36">
        <f>Velo!$E36-AA36</f>
        <v>0</v>
      </c>
      <c r="AC36">
        <f>Z36-Velo!$E36</f>
        <v>0</v>
      </c>
      <c r="AD36" s="4">
        <f>Cross!B36</f>
        <v>0.7575</v>
      </c>
      <c r="AE36" s="4">
        <f>Cross!C36</f>
        <v>0.7575</v>
      </c>
      <c r="AF36" s="4">
        <f>Cross!$E36-AE36</f>
        <v>0</v>
      </c>
      <c r="AG36" s="4">
        <f>AD36-Cross!$E36</f>
        <v>0</v>
      </c>
      <c r="AH36" s="18">
        <f>Temp!B36</f>
        <v>14.5</v>
      </c>
      <c r="AI36" s="18">
        <f>Temp!C36</f>
        <v>14.5</v>
      </c>
      <c r="AJ36">
        <f>Temp!$E36-AI36</f>
        <v>0</v>
      </c>
      <c r="AK36">
        <f>AH36-Temp!$E36</f>
        <v>0</v>
      </c>
      <c r="AL36" s="18">
        <f>TDS!B36</f>
        <v>0.978</v>
      </c>
      <c r="AM36" s="18">
        <f>TDS!C36</f>
        <v>0.978</v>
      </c>
      <c r="AN36">
        <f>TDS!$E36-AM36</f>
        <v>0</v>
      </c>
      <c r="AO36">
        <f>AL36-TDS!$E36</f>
        <v>0</v>
      </c>
      <c r="AP36" s="18">
        <f>pH!B36</f>
        <v>7.9</v>
      </c>
      <c r="AQ36" s="18">
        <f>pH!C36</f>
        <v>7.9</v>
      </c>
      <c r="AR36">
        <f>pH!$E36-AQ36</f>
        <v>0</v>
      </c>
      <c r="AS36">
        <f>AP36-pH!$E36</f>
        <v>0</v>
      </c>
      <c r="AT36" s="18">
        <f>Turb!B36</f>
        <v>5.47</v>
      </c>
      <c r="AU36" s="18">
        <f>Turb!C36</f>
        <v>5.47</v>
      </c>
      <c r="AV36">
        <f>Turb!$E36-AU36</f>
        <v>0</v>
      </c>
      <c r="AW36">
        <f>AT36-Turb!$E36</f>
        <v>0</v>
      </c>
      <c r="AX36" s="18">
        <f>Air_Temp!B36</f>
        <v>13.6</v>
      </c>
      <c r="AY36" s="18">
        <f>Air_Temp!C36</f>
        <v>13.6</v>
      </c>
      <c r="AZ36">
        <f>Air_Temp!$E36-AY36</f>
        <v>0</v>
      </c>
      <c r="BA36">
        <f>AX36-Air_Temp!$E36</f>
        <v>0</v>
      </c>
      <c r="BB36">
        <f>Precip!B36</f>
        <v>0.6</v>
      </c>
      <c r="BC36">
        <f>Precip!C36</f>
        <v>0.03</v>
      </c>
      <c r="BD36">
        <f>Precip!$E36-BC36</f>
        <v>0.39311047579544156</v>
      </c>
      <c r="BE36">
        <f>BB36-Precip!$E36</f>
        <v>0.17688952420455845</v>
      </c>
      <c r="BF36" s="18">
        <f>AQI!B36</f>
        <v>27</v>
      </c>
      <c r="BG36" s="18">
        <f>AQI!C36</f>
        <v>23</v>
      </c>
      <c r="BH36">
        <f>AQI!$E36-BG36</f>
        <v>4</v>
      </c>
      <c r="BI36">
        <f>BF36-AQI!$E36</f>
        <v>0</v>
      </c>
      <c r="BJ36" s="18">
        <f>Humid!B36</f>
        <v>77</v>
      </c>
      <c r="BK36" s="18">
        <f>Humid!C36</f>
        <v>73.89999999999999</v>
      </c>
      <c r="BL36">
        <f>Humid!$E36-BK36</f>
        <v>3.1000000000000085</v>
      </c>
      <c r="BM36">
        <f>BJ36-Humid!$E36</f>
        <v>0</v>
      </c>
      <c r="BN36" s="18">
        <f>Wind!B36</f>
        <v>4.1</v>
      </c>
      <c r="BO36" s="18">
        <f>Wind!C36</f>
        <v>3.87</v>
      </c>
      <c r="BP36">
        <f>Wind!$E36-BO36</f>
        <v>0.22999999999999954</v>
      </c>
      <c r="BQ36">
        <f>BN36-Wind!$E36</f>
        <v>0</v>
      </c>
    </row>
    <row r="37" spans="1:69" ht="12.75">
      <c r="A37" s="1">
        <v>38502</v>
      </c>
      <c r="B37">
        <f>GW_level!B37</f>
        <v>90</v>
      </c>
      <c r="C37">
        <f>GW_level!C37</f>
        <v>90</v>
      </c>
      <c r="D37">
        <f>GW_level!$E37-C37</f>
        <v>0</v>
      </c>
      <c r="E37">
        <f>B37-GW_level!$E37</f>
        <v>0</v>
      </c>
      <c r="F37">
        <f>+GW_temp!B37</f>
        <v>8.5</v>
      </c>
      <c r="G37">
        <f>+GW_temp!C37</f>
        <v>8.48</v>
      </c>
      <c r="H37">
        <f>GW_temp!$E37-G37</f>
        <v>-0.0006649602715071978</v>
      </c>
      <c r="I37">
        <f>F37-GW_temp!$E37</f>
        <v>0.02066496027150677</v>
      </c>
      <c r="J37">
        <f>+GW_TDS!B37</f>
        <v>1.57</v>
      </c>
      <c r="K37">
        <f>+GW_TDS!C37</f>
        <v>1.3340000000000005</v>
      </c>
      <c r="L37">
        <f>GW_TDS!$E37-K37</f>
        <v>0.11855990691037777</v>
      </c>
      <c r="M37">
        <f>J37-GW_TDS!$E37</f>
        <v>0.11744009308962178</v>
      </c>
      <c r="N37">
        <f>+GW_pH!B37</f>
        <v>7.3</v>
      </c>
      <c r="O37">
        <f>+GW_pH!C37</f>
        <v>7.3</v>
      </c>
      <c r="P37">
        <f>GW_pH!$E37-O37</f>
        <v>0</v>
      </c>
      <c r="Q37">
        <f>N37-GW_pH!$E37</f>
        <v>0</v>
      </c>
      <c r="R37">
        <f>+GW_Turb!B37</f>
        <v>0.959</v>
      </c>
      <c r="S37">
        <f>+GW_Turb!C37</f>
        <v>0.959</v>
      </c>
      <c r="T37">
        <f>GW_Turb!$E37-S37</f>
        <v>0</v>
      </c>
      <c r="U37">
        <f>R37-GW_Turb!$E37</f>
        <v>0</v>
      </c>
      <c r="V37" s="18">
        <f>Level!B37</f>
        <v>28</v>
      </c>
      <c r="W37" s="18">
        <f>Level!C37</f>
        <v>25.49</v>
      </c>
      <c r="X37">
        <f>Level!$E37-W37</f>
        <v>0.9830982485042519</v>
      </c>
      <c r="Y37">
        <f>V37-Level!$E37</f>
        <v>1.5269017514957497</v>
      </c>
      <c r="Z37">
        <f>Velo!B37</f>
        <v>0.10318775777536705</v>
      </c>
      <c r="AA37">
        <f>Velo!C37</f>
        <v>0.06339195015869796</v>
      </c>
      <c r="AB37">
        <f>Velo!$E37-AA37</f>
        <v>0.010401324922570065</v>
      </c>
      <c r="AC37">
        <f>Z37-Velo!$E37</f>
        <v>0.029394482694099028</v>
      </c>
      <c r="AD37" s="4">
        <f>Cross!B37</f>
        <v>0.8637</v>
      </c>
      <c r="AE37" s="4">
        <f>Cross!C37</f>
        <v>0.7665</v>
      </c>
      <c r="AF37" s="4">
        <f>Cross!$E37-AE37</f>
        <v>0.021652333478962005</v>
      </c>
      <c r="AG37" s="4">
        <f>AD37-Cross!$E37</f>
        <v>0.07554766652103806</v>
      </c>
      <c r="AH37" s="18">
        <f>Temp!B37</f>
        <v>14.5</v>
      </c>
      <c r="AI37" s="18">
        <f>Temp!C37</f>
        <v>14.5</v>
      </c>
      <c r="AJ37">
        <f>Temp!$E37-AI37</f>
        <v>0</v>
      </c>
      <c r="AK37">
        <f>AH37-Temp!$E37</f>
        <v>0</v>
      </c>
      <c r="AL37" s="18">
        <f>TDS!B37</f>
        <v>0.747</v>
      </c>
      <c r="AM37" s="18">
        <f>TDS!C37</f>
        <v>0.747</v>
      </c>
      <c r="AN37">
        <f>TDS!$E37-AM37</f>
        <v>0</v>
      </c>
      <c r="AO37">
        <f>AL37-TDS!$E37</f>
        <v>0</v>
      </c>
      <c r="AP37" s="18">
        <f>pH!B37</f>
        <v>7.7</v>
      </c>
      <c r="AQ37" s="18">
        <f>pH!C37</f>
        <v>7.7</v>
      </c>
      <c r="AR37">
        <f>pH!$E37-AQ37</f>
        <v>0</v>
      </c>
      <c r="AS37">
        <f>AP37-pH!$E37</f>
        <v>0</v>
      </c>
      <c r="AT37" s="18">
        <f>Turb!B37</f>
        <v>11.4</v>
      </c>
      <c r="AU37" s="18">
        <f>Turb!C37</f>
        <v>6.029999999999999</v>
      </c>
      <c r="AV37">
        <f>Turb!$E37-AU37</f>
        <v>3.672466743667483</v>
      </c>
      <c r="AW37">
        <f>AT37-Turb!$E37</f>
        <v>1.6975332563325178</v>
      </c>
      <c r="AX37" s="18">
        <f>Air_Temp!B37</f>
        <v>15.3</v>
      </c>
      <c r="AY37" s="18">
        <f>Air_Temp!C37</f>
        <v>14.61</v>
      </c>
      <c r="AZ37">
        <f>Air_Temp!$E37-AY37</f>
        <v>0.20617875504373018</v>
      </c>
      <c r="BA37">
        <f>AX37-Air_Temp!$E37</f>
        <v>0.4838212449562711</v>
      </c>
      <c r="BB37">
        <f>Precip!B37</f>
        <v>0.05</v>
      </c>
      <c r="BC37">
        <f>Precip!C37</f>
        <v>0.05</v>
      </c>
      <c r="BD37">
        <f>Precip!$E37-BC37</f>
        <v>0</v>
      </c>
      <c r="BE37">
        <f>BB37-Precip!$E37</f>
        <v>0</v>
      </c>
      <c r="BF37" s="18">
        <f>AQI!B37</f>
        <v>23</v>
      </c>
      <c r="BG37" s="18">
        <f>AQI!C37</f>
        <v>23</v>
      </c>
      <c r="BH37">
        <f>AQI!$E37-BG37</f>
        <v>0</v>
      </c>
      <c r="BI37">
        <f>BF37-AQI!$E37</f>
        <v>0</v>
      </c>
      <c r="BJ37" s="18">
        <f>Humid!B37</f>
        <v>77</v>
      </c>
      <c r="BK37" s="18">
        <f>Humid!C37</f>
        <v>77</v>
      </c>
      <c r="BL37">
        <f>Humid!$E37-BK37</f>
        <v>0</v>
      </c>
      <c r="BM37">
        <f>BJ37-Humid!$E37</f>
        <v>0</v>
      </c>
      <c r="BN37" s="18">
        <f>Wind!B37</f>
        <v>3</v>
      </c>
      <c r="BO37" s="18">
        <f>Wind!C37</f>
        <v>3</v>
      </c>
      <c r="BP37">
        <f>Wind!$E37-BO37</f>
        <v>0</v>
      </c>
      <c r="BQ37">
        <f>BN37-Wind!$E37</f>
        <v>0</v>
      </c>
    </row>
    <row r="38" spans="1:69" ht="12.75">
      <c r="A38" s="1">
        <v>38503</v>
      </c>
      <c r="B38">
        <f>GW_level!B38</f>
        <v>89</v>
      </c>
      <c r="C38">
        <f>GW_level!C38</f>
        <v>89</v>
      </c>
      <c r="D38">
        <f>GW_level!$E38-C38</f>
        <v>0</v>
      </c>
      <c r="E38">
        <f>B38-GW_level!$E38</f>
        <v>0</v>
      </c>
      <c r="F38">
        <f>+GW_temp!B38</f>
        <v>8.5</v>
      </c>
      <c r="G38">
        <f>+GW_temp!C38</f>
        <v>8.5</v>
      </c>
      <c r="H38">
        <f>GW_temp!$E38-G38</f>
        <v>0</v>
      </c>
      <c r="I38">
        <f>F38-GW_temp!$E38</f>
        <v>0</v>
      </c>
      <c r="J38">
        <f>+GW_TDS!B38</f>
        <v>1.635</v>
      </c>
      <c r="K38">
        <f>+GW_TDS!C38</f>
        <v>1.3740000000000006</v>
      </c>
      <c r="L38">
        <f>GW_TDS!$E38-K38</f>
        <v>0.12349990303164349</v>
      </c>
      <c r="M38">
        <f>J38-GW_TDS!$E38</f>
        <v>0.13750009696835597</v>
      </c>
      <c r="N38">
        <f>+GW_pH!B38</f>
        <v>7.2</v>
      </c>
      <c r="O38">
        <f>+GW_pH!C38</f>
        <v>7.2</v>
      </c>
      <c r="P38">
        <f>GW_pH!$E38-O38</f>
        <v>0</v>
      </c>
      <c r="Q38">
        <f>N38-GW_pH!$E38</f>
        <v>0</v>
      </c>
      <c r="R38">
        <f>+GW_Turb!B38</f>
        <v>0.785</v>
      </c>
      <c r="S38">
        <f>+GW_Turb!C38</f>
        <v>0.785</v>
      </c>
      <c r="T38">
        <f>GW_Turb!$E38-S38</f>
        <v>0</v>
      </c>
      <c r="U38">
        <f>R38-GW_Turb!$E38</f>
        <v>0</v>
      </c>
      <c r="V38" s="18">
        <f>Level!B38</f>
        <v>26</v>
      </c>
      <c r="W38" s="18">
        <f>Level!C38</f>
        <v>25.979999999999997</v>
      </c>
      <c r="X38">
        <f>Level!$E38-W38</f>
        <v>0.020000000000003126</v>
      </c>
      <c r="Y38">
        <f>V38-Level!$E38</f>
        <v>0</v>
      </c>
      <c r="Z38">
        <f>Velo!B38</f>
        <v>0.07335742751540292</v>
      </c>
      <c r="AA38">
        <f>Velo!C38</f>
        <v>0.06559195015869795</v>
      </c>
      <c r="AB38">
        <f>Velo!$E38-AA38</f>
        <v>0.007765477356704964</v>
      </c>
      <c r="AC38">
        <f>Z38-Velo!$E38</f>
        <v>0</v>
      </c>
      <c r="AD38" s="4">
        <f>Cross!B38</f>
        <v>0.7923</v>
      </c>
      <c r="AE38" s="4">
        <f>Cross!C38</f>
        <v>0.7755</v>
      </c>
      <c r="AF38" s="4">
        <f>Cross!$E38-AE38</f>
        <v>0.016800000000000037</v>
      </c>
      <c r="AG38" s="4">
        <f>AD38-Cross!$E38</f>
        <v>0</v>
      </c>
      <c r="AH38" s="18">
        <f>Temp!B38</f>
        <v>14.5</v>
      </c>
      <c r="AI38" s="18">
        <f>Temp!C38</f>
        <v>14.5</v>
      </c>
      <c r="AJ38">
        <f>Temp!$E38-AI38</f>
        <v>0</v>
      </c>
      <c r="AK38">
        <f>AH38-Temp!$E38</f>
        <v>0</v>
      </c>
      <c r="AL38" s="18">
        <f>TDS!B38</f>
        <v>0.67</v>
      </c>
      <c r="AM38" s="18">
        <f>TDS!C38</f>
        <v>0.67</v>
      </c>
      <c r="AN38">
        <f>TDS!$E38-AM38</f>
        <v>0</v>
      </c>
      <c r="AO38">
        <f>AL38-TDS!$E38</f>
        <v>0</v>
      </c>
      <c r="AP38" s="18">
        <f>pH!B38</f>
        <v>7.7</v>
      </c>
      <c r="AQ38" s="18">
        <f>pH!C38</f>
        <v>7.7</v>
      </c>
      <c r="AR38">
        <f>pH!$E38-AQ38</f>
        <v>0</v>
      </c>
      <c r="AS38">
        <f>AP38-pH!$E38</f>
        <v>0</v>
      </c>
      <c r="AT38" s="18">
        <f>Turb!B38</f>
        <v>8.64</v>
      </c>
      <c r="AU38" s="18">
        <f>Turb!C38</f>
        <v>6.59</v>
      </c>
      <c r="AV38">
        <f>Turb!$E38-AU38</f>
        <v>2.0500000000000007</v>
      </c>
      <c r="AW38">
        <f>AT38-Turb!$E38</f>
        <v>0</v>
      </c>
      <c r="AX38" s="18">
        <f>Air_Temp!B38</f>
        <v>15.9</v>
      </c>
      <c r="AY38" s="18">
        <f>Air_Temp!C38</f>
        <v>15.62</v>
      </c>
      <c r="AZ38">
        <f>Air_Temp!$E38-AY38</f>
        <v>0.28000000000000114</v>
      </c>
      <c r="BA38">
        <f>AX38-Air_Temp!$E38</f>
        <v>0</v>
      </c>
      <c r="BB38">
        <f>Precip!B38</f>
        <v>0</v>
      </c>
      <c r="BC38">
        <f>Precip!C38</f>
        <v>0</v>
      </c>
      <c r="BD38">
        <f>Precip!$E38-BC38</f>
        <v>0</v>
      </c>
      <c r="BE38">
        <f>BB38-Precip!$E38</f>
        <v>0</v>
      </c>
      <c r="BF38" s="18">
        <f>AQI!B38</f>
        <v>28</v>
      </c>
      <c r="BG38" s="18">
        <f>AQI!C38</f>
        <v>26</v>
      </c>
      <c r="BH38">
        <f>AQI!$E38-BG38</f>
        <v>1.6042382880026622</v>
      </c>
      <c r="BI38">
        <f>BF38-AQI!$E38</f>
        <v>0.3957617119973378</v>
      </c>
      <c r="BJ38" s="18">
        <f>Humid!B38</f>
        <v>89</v>
      </c>
      <c r="BK38" s="18">
        <f>Humid!C38</f>
        <v>80.3</v>
      </c>
      <c r="BL38">
        <f>Humid!$E38-BK38</f>
        <v>1.6949354167996091</v>
      </c>
      <c r="BM38">
        <f>BJ38-Humid!$E38</f>
        <v>7.005064583200394</v>
      </c>
      <c r="BN38" s="18">
        <f>Wind!B38</f>
        <v>3.5</v>
      </c>
      <c r="BO38" s="18">
        <f>Wind!C38</f>
        <v>3.29</v>
      </c>
      <c r="BP38">
        <f>Wind!$E38-BO38</f>
        <v>0.20999999999999996</v>
      </c>
      <c r="BQ38">
        <f>BN38-Wind!$E38</f>
        <v>0</v>
      </c>
    </row>
    <row r="39" spans="1:69" ht="12.75">
      <c r="A39" s="1">
        <v>38504</v>
      </c>
      <c r="B39">
        <f>GW_level!B39</f>
        <v>88</v>
      </c>
      <c r="C39">
        <f>GW_level!C39</f>
        <v>88</v>
      </c>
      <c r="D39">
        <f>GW_level!$E39-C39</f>
        <v>0</v>
      </c>
      <c r="E39">
        <f>B39-GW_level!$E39</f>
        <v>0</v>
      </c>
      <c r="F39">
        <f>+GW_temp!B39</f>
        <v>8.5</v>
      </c>
      <c r="G39">
        <f>+GW_temp!C39</f>
        <v>8.5</v>
      </c>
      <c r="H39">
        <f>GW_temp!$E39-G39</f>
        <v>0</v>
      </c>
      <c r="I39">
        <f>F39-GW_temp!$E39</f>
        <v>0</v>
      </c>
      <c r="J39">
        <f>+GW_TDS!B39</f>
        <v>1.634</v>
      </c>
      <c r="K39">
        <f>+GW_TDS!C39</f>
        <v>1.4140000000000006</v>
      </c>
      <c r="L39">
        <f>GW_TDS!$E39-K39</f>
        <v>0.1284398991529092</v>
      </c>
      <c r="M39">
        <f>J39-GW_TDS!$E39</f>
        <v>0.0915601008470901</v>
      </c>
      <c r="N39">
        <f>+GW_pH!B39</f>
        <v>7.3</v>
      </c>
      <c r="O39">
        <f>+GW_pH!C39</f>
        <v>7.275</v>
      </c>
      <c r="P39">
        <f>GW_pH!$E39-O39</f>
        <v>0.024999999999999467</v>
      </c>
      <c r="Q39">
        <f>N39-GW_pH!$E39</f>
        <v>0</v>
      </c>
      <c r="R39">
        <f>+GW_Turb!B39</f>
        <v>0.705</v>
      </c>
      <c r="S39">
        <f>+GW_Turb!C39</f>
        <v>0.705</v>
      </c>
      <c r="T39">
        <f>GW_Turb!$E39-S39</f>
        <v>0</v>
      </c>
      <c r="U39">
        <f>R39-GW_Turb!$E39</f>
        <v>0</v>
      </c>
      <c r="V39" s="18">
        <f>Level!B39</f>
        <v>24.5</v>
      </c>
      <c r="W39" s="18">
        <f>Level!C39</f>
        <v>24.5</v>
      </c>
      <c r="X39">
        <f>Level!$E39-W39</f>
        <v>0</v>
      </c>
      <c r="Y39">
        <f>V39-Level!$E39</f>
        <v>0</v>
      </c>
      <c r="Z39">
        <f>Velo!B39</f>
        <v>0.055723980770697235</v>
      </c>
      <c r="AA39">
        <f>Velo!C39</f>
        <v>0.055723980770697235</v>
      </c>
      <c r="AB39">
        <f>Velo!$E39-AA39</f>
        <v>0</v>
      </c>
      <c r="AC39">
        <f>Z39-Velo!$E39</f>
        <v>0</v>
      </c>
      <c r="AD39" s="4">
        <f>Cross!B39</f>
        <v>0.740325</v>
      </c>
      <c r="AE39" s="4">
        <f>Cross!C39</f>
        <v>0.740325</v>
      </c>
      <c r="AF39" s="4">
        <f>Cross!$E39-AE39</f>
        <v>0</v>
      </c>
      <c r="AG39" s="4">
        <f>AD39-Cross!$E39</f>
        <v>0</v>
      </c>
      <c r="AH39" s="18">
        <f>Temp!B39</f>
        <v>15.5</v>
      </c>
      <c r="AI39" s="18">
        <f>Temp!C39</f>
        <v>15.25</v>
      </c>
      <c r="AJ39">
        <f>Temp!$E39-AI39</f>
        <v>0.25</v>
      </c>
      <c r="AK39">
        <f>AH39-Temp!$E39</f>
        <v>0</v>
      </c>
      <c r="AL39" s="18">
        <f>TDS!B39</f>
        <v>0.782</v>
      </c>
      <c r="AM39" s="18">
        <f>TDS!C39</f>
        <v>0.7000000000000001</v>
      </c>
      <c r="AN39">
        <f>TDS!$E39-AM39</f>
        <v>0.0014478742655078536</v>
      </c>
      <c r="AO39">
        <f>AL39-TDS!$E39</f>
        <v>0.08055212573449211</v>
      </c>
      <c r="AP39" s="18">
        <f>pH!B39</f>
        <v>7.7</v>
      </c>
      <c r="AQ39" s="18">
        <f>pH!C39</f>
        <v>7.7</v>
      </c>
      <c r="AR39">
        <f>pH!$E39-AQ39</f>
        <v>0</v>
      </c>
      <c r="AS39">
        <f>AP39-pH!$E39</f>
        <v>0</v>
      </c>
      <c r="AT39" s="18">
        <f>Turb!B39</f>
        <v>7.79</v>
      </c>
      <c r="AU39" s="18">
        <f>Turb!C39</f>
        <v>7.15</v>
      </c>
      <c r="AV39">
        <f>Turb!$E39-AU39</f>
        <v>0.6399999999999997</v>
      </c>
      <c r="AW39">
        <f>AT39-Turb!$E39</f>
        <v>0</v>
      </c>
      <c r="AX39" s="18">
        <f>Air_Temp!B39</f>
        <v>17.85</v>
      </c>
      <c r="AY39" s="18">
        <f>Air_Temp!C39</f>
        <v>16.63</v>
      </c>
      <c r="AZ39">
        <f>Air_Temp!$E39-AY39</f>
        <v>0.4861787550437313</v>
      </c>
      <c r="BA39">
        <f>AX39-Air_Temp!$E39</f>
        <v>0.7338212449562711</v>
      </c>
      <c r="BB39">
        <f>Precip!B39</f>
        <v>0</v>
      </c>
      <c r="BC39">
        <f>Precip!C39</f>
        <v>0</v>
      </c>
      <c r="BD39">
        <f>Precip!$E39-BC39</f>
        <v>0</v>
      </c>
      <c r="BE39">
        <f>BB39-Precip!$E39</f>
        <v>0</v>
      </c>
      <c r="BF39" s="18">
        <f>AQI!B39</f>
        <v>38</v>
      </c>
      <c r="BG39" s="18">
        <f>AQI!C39</f>
        <v>29</v>
      </c>
      <c r="BH39">
        <f>AQI!$E39-BG39</f>
        <v>3.2084765760053244</v>
      </c>
      <c r="BI39">
        <f>BF39-AQI!$E39</f>
        <v>5.791523423994676</v>
      </c>
      <c r="BJ39" s="18">
        <f>Humid!B39</f>
        <v>77</v>
      </c>
      <c r="BK39" s="18">
        <f>Humid!C39</f>
        <v>77</v>
      </c>
      <c r="BL39">
        <f>Humid!$E39-BK39</f>
        <v>0</v>
      </c>
      <c r="BM39">
        <f>BJ39-Humid!$E39</f>
        <v>0</v>
      </c>
      <c r="BN39" s="18">
        <f>Wind!B39</f>
        <v>2.4</v>
      </c>
      <c r="BO39" s="18">
        <f>Wind!C39</f>
        <v>2.4</v>
      </c>
      <c r="BP39">
        <f>Wind!$E39-BO39</f>
        <v>0</v>
      </c>
      <c r="BQ39">
        <f>BN39-Wind!$E39</f>
        <v>0</v>
      </c>
    </row>
    <row r="40" spans="1:69" ht="12.75">
      <c r="A40" s="1">
        <v>38505</v>
      </c>
      <c r="B40">
        <f>GW_level!B40</f>
        <v>85</v>
      </c>
      <c r="C40">
        <f>GW_level!C40</f>
        <v>85</v>
      </c>
      <c r="D40">
        <f>GW_level!$E40-C40</f>
        <v>0</v>
      </c>
      <c r="E40">
        <f>B40-GW_level!$E40</f>
        <v>0</v>
      </c>
      <c r="F40">
        <f>+GW_temp!B40</f>
        <v>8.75</v>
      </c>
      <c r="G40">
        <f>+GW_temp!C40</f>
        <v>8.74</v>
      </c>
      <c r="H40">
        <f>GW_temp!$E40-G40</f>
        <v>-0.0003324801357535989</v>
      </c>
      <c r="I40">
        <f>F40-GW_temp!$E40</f>
        <v>0.010332480135753386</v>
      </c>
      <c r="J40">
        <f>+GW_TDS!B40</f>
        <v>1.662</v>
      </c>
      <c r="K40">
        <f>+GW_TDS!C40</f>
        <v>1.4540000000000006</v>
      </c>
      <c r="L40">
        <f>GW_TDS!$E40-K40</f>
        <v>0.13337989527417493</v>
      </c>
      <c r="M40">
        <f>J40-GW_TDS!$E40</f>
        <v>0.07462010472582437</v>
      </c>
      <c r="N40">
        <f>+GW_pH!B40</f>
        <v>7.1</v>
      </c>
      <c r="O40">
        <f>+GW_pH!C40</f>
        <v>7.1</v>
      </c>
      <c r="P40">
        <f>GW_pH!$E40-O40</f>
        <v>0</v>
      </c>
      <c r="Q40">
        <f>N40-GW_pH!$E40</f>
        <v>0</v>
      </c>
      <c r="R40">
        <f>+GW_Turb!B40</f>
        <v>0.418</v>
      </c>
      <c r="S40">
        <f>+GW_Turb!C40</f>
        <v>0.418</v>
      </c>
      <c r="T40">
        <f>GW_Turb!$E40-S40</f>
        <v>0</v>
      </c>
      <c r="U40">
        <f>R40-GW_Turb!$E40</f>
        <v>0</v>
      </c>
      <c r="V40" s="18">
        <f>Level!B40</f>
        <v>24</v>
      </c>
      <c r="W40" s="18">
        <f>Level!C40</f>
        <v>24</v>
      </c>
      <c r="X40">
        <f>Level!$E40-W40</f>
        <v>0</v>
      </c>
      <c r="Y40">
        <f>V40-Level!$E40</f>
        <v>0</v>
      </c>
      <c r="Z40">
        <f>Velo!B40</f>
        <v>0.05063957755349744</v>
      </c>
      <c r="AA40">
        <f>Velo!C40</f>
        <v>0.05063957755349744</v>
      </c>
      <c r="AB40">
        <f>Velo!$E40-AA40</f>
        <v>0</v>
      </c>
      <c r="AC40">
        <f>Z40-Velo!$E40</f>
        <v>0</v>
      </c>
      <c r="AD40" s="4">
        <f>Cross!B40</f>
        <v>0.7232999999999999</v>
      </c>
      <c r="AE40" s="4">
        <f>Cross!C40</f>
        <v>0.7232999999999999</v>
      </c>
      <c r="AF40" s="4">
        <f>Cross!$E40-AE40</f>
        <v>0</v>
      </c>
      <c r="AG40" s="4">
        <f>AD40-Cross!$E40</f>
        <v>0</v>
      </c>
      <c r="AH40" s="18">
        <f>Temp!B40</f>
        <v>17</v>
      </c>
      <c r="AI40" s="18">
        <f>Temp!C40</f>
        <v>16</v>
      </c>
      <c r="AJ40">
        <f>Temp!$E40-AI40</f>
        <v>0.5373929717582229</v>
      </c>
      <c r="AK40">
        <f>AH40-Temp!$E40</f>
        <v>0.46260702824177713</v>
      </c>
      <c r="AL40" s="18">
        <f>TDS!B40</f>
        <v>0.837</v>
      </c>
      <c r="AM40" s="18">
        <f>TDS!C40</f>
        <v>0.7300000000000001</v>
      </c>
      <c r="AN40">
        <f>TDS!$E40-AM40</f>
        <v>0.002895748531015707</v>
      </c>
      <c r="AO40">
        <f>AL40-TDS!$E40</f>
        <v>0.10410425146898417</v>
      </c>
      <c r="AP40" s="18">
        <f>pH!B40</f>
        <v>7.7</v>
      </c>
      <c r="AQ40" s="18">
        <f>pH!C40</f>
        <v>7.7</v>
      </c>
      <c r="AR40">
        <f>pH!$E40-AQ40</f>
        <v>0</v>
      </c>
      <c r="AS40">
        <f>AP40-pH!$E40</f>
        <v>0</v>
      </c>
      <c r="AT40" s="18">
        <f>Turb!B40</f>
        <v>7.39</v>
      </c>
      <c r="AU40" s="18">
        <f>Turb!C40</f>
        <v>7.39</v>
      </c>
      <c r="AV40">
        <f>Turb!$E40-AU40</f>
        <v>0</v>
      </c>
      <c r="AW40">
        <f>AT40-Turb!$E40</f>
        <v>0</v>
      </c>
      <c r="AX40" s="18">
        <f>Air_Temp!B40</f>
        <v>19.05</v>
      </c>
      <c r="AY40" s="18">
        <f>Air_Temp!C40</f>
        <v>17.64</v>
      </c>
      <c r="AZ40">
        <f>Air_Temp!$E40-AY40</f>
        <v>0.6923575100874615</v>
      </c>
      <c r="BA40">
        <f>AX40-Air_Temp!$E40</f>
        <v>0.7176424899125387</v>
      </c>
      <c r="BB40">
        <f>Precip!B40</f>
        <v>0</v>
      </c>
      <c r="BC40">
        <f>Precip!C40</f>
        <v>0</v>
      </c>
      <c r="BD40">
        <f>Precip!$E40-BC40</f>
        <v>0</v>
      </c>
      <c r="BE40">
        <f>BB40-Precip!$E40</f>
        <v>0</v>
      </c>
      <c r="BF40" s="18">
        <f>AQI!B40</f>
        <v>49</v>
      </c>
      <c r="BG40" s="18">
        <f>AQI!C40</f>
        <v>32</v>
      </c>
      <c r="BH40">
        <f>AQI!$E40-BG40</f>
        <v>4.812714864007987</v>
      </c>
      <c r="BI40">
        <f>BF40-AQI!$E40</f>
        <v>12.187285135992013</v>
      </c>
      <c r="BJ40" s="18">
        <f>Humid!B40</f>
        <v>77</v>
      </c>
      <c r="BK40" s="18">
        <f>Humid!C40</f>
        <v>77</v>
      </c>
      <c r="BL40">
        <f>Humid!$E40-BK40</f>
        <v>0</v>
      </c>
      <c r="BM40">
        <f>BJ40-Humid!$E40</f>
        <v>0</v>
      </c>
      <c r="BN40" s="18">
        <f>Wind!B40</f>
        <v>2.3</v>
      </c>
      <c r="BO40" s="18">
        <f>Wind!C40</f>
        <v>2.3</v>
      </c>
      <c r="BP40">
        <f>Wind!$E40-BO40</f>
        <v>0</v>
      </c>
      <c r="BQ40">
        <f>BN40-Wind!$E40</f>
        <v>0</v>
      </c>
    </row>
    <row r="41" spans="1:69" ht="12.75">
      <c r="A41" s="1">
        <v>38506</v>
      </c>
      <c r="B41">
        <f>GW_level!B41</f>
        <v>85</v>
      </c>
      <c r="C41">
        <f>GW_level!C41</f>
        <v>85</v>
      </c>
      <c r="D41">
        <f>GW_level!$E41-C41</f>
        <v>0</v>
      </c>
      <c r="E41">
        <f>B41-GW_level!$E41</f>
        <v>0</v>
      </c>
      <c r="F41">
        <f>+GW_temp!B41</f>
        <v>9</v>
      </c>
      <c r="G41">
        <f>+GW_temp!C41</f>
        <v>8.98</v>
      </c>
      <c r="H41">
        <f>GW_temp!$E41-G41</f>
        <v>-0.0006649602715071978</v>
      </c>
      <c r="I41">
        <f>F41-GW_temp!$E41</f>
        <v>0.02066496027150677</v>
      </c>
      <c r="J41">
        <f>+GW_TDS!B41</f>
        <v>1.656</v>
      </c>
      <c r="K41">
        <f>+GW_TDS!C41</f>
        <v>1.4940000000000007</v>
      </c>
      <c r="L41">
        <f>GW_TDS!$E41-K41</f>
        <v>0.13831989139544065</v>
      </c>
      <c r="M41">
        <f>J41-GW_TDS!$E41</f>
        <v>0.023680108604558603</v>
      </c>
      <c r="N41">
        <f>+GW_pH!B41</f>
        <v>7.2</v>
      </c>
      <c r="O41">
        <f>+GW_pH!C41</f>
        <v>7.175</v>
      </c>
      <c r="P41">
        <f>GW_pH!$E41-O41</f>
        <v>0.025000000000000355</v>
      </c>
      <c r="Q41">
        <f>N41-GW_pH!$E41</f>
        <v>0</v>
      </c>
      <c r="R41">
        <f>+GW_Turb!B41</f>
        <v>0.552</v>
      </c>
      <c r="S41">
        <f>+GW_Turb!C41</f>
        <v>0.5369999999999999</v>
      </c>
      <c r="T41">
        <f>GW_Turb!$E41-S41</f>
        <v>0.015000000000000124</v>
      </c>
      <c r="U41">
        <f>R41-GW_Turb!$E41</f>
        <v>0</v>
      </c>
      <c r="V41" s="18">
        <f>Level!B41</f>
        <v>24</v>
      </c>
      <c r="W41" s="18">
        <f>Level!C41</f>
        <v>24</v>
      </c>
      <c r="X41">
        <f>Level!$E41-W41</f>
        <v>0</v>
      </c>
      <c r="Y41">
        <f>V41-Level!$E41</f>
        <v>0</v>
      </c>
      <c r="Z41">
        <f>Velo!B41</f>
        <v>0.05063957755349744</v>
      </c>
      <c r="AA41">
        <f>Velo!C41</f>
        <v>0.05063957755349744</v>
      </c>
      <c r="AB41">
        <f>Velo!$E41-AA41</f>
        <v>0</v>
      </c>
      <c r="AC41">
        <f>Z41-Velo!$E41</f>
        <v>0</v>
      </c>
      <c r="AD41" s="4">
        <f>Cross!B41</f>
        <v>0.7232999999999999</v>
      </c>
      <c r="AE41" s="4">
        <f>Cross!C41</f>
        <v>0.7232999999999999</v>
      </c>
      <c r="AF41" s="4">
        <f>Cross!$E41-AE41</f>
        <v>0</v>
      </c>
      <c r="AG41" s="4">
        <f>AD41-Cross!$E41</f>
        <v>0</v>
      </c>
      <c r="AH41" s="18">
        <f>Temp!B41</f>
        <v>17</v>
      </c>
      <c r="AI41" s="18">
        <f>Temp!C41</f>
        <v>16.75</v>
      </c>
      <c r="AJ41">
        <f>Temp!$E41-AI41</f>
        <v>0.25</v>
      </c>
      <c r="AK41">
        <f>AH41-Temp!$E41</f>
        <v>0</v>
      </c>
      <c r="AL41" s="18">
        <f>TDS!B41</f>
        <v>0.895</v>
      </c>
      <c r="AM41" s="18">
        <f>TDS!C41</f>
        <v>0.7600000000000001</v>
      </c>
      <c r="AN41">
        <f>TDS!$E41-AM41</f>
        <v>0.004343622796523561</v>
      </c>
      <c r="AO41">
        <f>AL41-TDS!$E41</f>
        <v>0.13065637720347634</v>
      </c>
      <c r="AP41" s="18">
        <f>pH!B41</f>
        <v>7.7</v>
      </c>
      <c r="AQ41" s="18">
        <f>pH!C41</f>
        <v>7.7</v>
      </c>
      <c r="AR41">
        <f>pH!$E41-AQ41</f>
        <v>0</v>
      </c>
      <c r="AS41">
        <f>AP41-pH!$E41</f>
        <v>0</v>
      </c>
      <c r="AT41" s="18">
        <f>Turb!B41</f>
        <v>7.77</v>
      </c>
      <c r="AU41" s="18">
        <f>Turb!C41</f>
        <v>7.77</v>
      </c>
      <c r="AV41">
        <f>Turb!$E41-AU41</f>
        <v>0</v>
      </c>
      <c r="AW41">
        <f>AT41-Turb!$E41</f>
        <v>0</v>
      </c>
      <c r="AX41" s="18">
        <f>Air_Temp!B41</f>
        <v>18.65</v>
      </c>
      <c r="AY41" s="18">
        <f>Air_Temp!C41</f>
        <v>18.65</v>
      </c>
      <c r="AZ41">
        <f>Air_Temp!$E41-AY41</f>
        <v>0</v>
      </c>
      <c r="BA41">
        <f>AX41-Air_Temp!$E41</f>
        <v>0</v>
      </c>
      <c r="BB41">
        <f>Precip!B41</f>
        <v>0.1</v>
      </c>
      <c r="BC41">
        <f>Precip!C41</f>
        <v>0.03</v>
      </c>
      <c r="BD41">
        <f>Precip!$E41-BC41</f>
        <v>0.07</v>
      </c>
      <c r="BE41">
        <f>BB41-Precip!$E41</f>
        <v>0</v>
      </c>
      <c r="BF41" s="18">
        <f>AQI!B41</f>
        <v>25</v>
      </c>
      <c r="BG41" s="18">
        <f>AQI!C41</f>
        <v>25</v>
      </c>
      <c r="BH41">
        <f>AQI!$E41-BG41</f>
        <v>0</v>
      </c>
      <c r="BI41">
        <f>BF41-AQI!$E41</f>
        <v>0</v>
      </c>
      <c r="BJ41" s="18">
        <f>Humid!B41</f>
        <v>71</v>
      </c>
      <c r="BK41" s="18">
        <f>Humid!C41</f>
        <v>71</v>
      </c>
      <c r="BL41">
        <f>Humid!$E41-BK41</f>
        <v>0</v>
      </c>
      <c r="BM41">
        <f>BJ41-Humid!$E41</f>
        <v>0</v>
      </c>
      <c r="BN41" s="18">
        <f>Wind!B41</f>
        <v>2.9</v>
      </c>
      <c r="BO41" s="18">
        <f>Wind!C41</f>
        <v>2.59</v>
      </c>
      <c r="BP41">
        <f>Wind!$E41-BO41</f>
        <v>0.31000000000000005</v>
      </c>
      <c r="BQ41">
        <f>BN41-Wind!$E41</f>
        <v>0</v>
      </c>
    </row>
    <row r="42" spans="1:69" ht="12.75">
      <c r="A42" s="1">
        <v>38507</v>
      </c>
      <c r="B42">
        <f>GW_level!B42</f>
        <v>87</v>
      </c>
      <c r="C42">
        <f>GW_level!C42</f>
        <v>85.1</v>
      </c>
      <c r="D42">
        <f>GW_level!$E42-C42</f>
        <v>-0.00013853338988667474</v>
      </c>
      <c r="E42">
        <f>B42-GW_level!$E42</f>
        <v>1.9001385333898924</v>
      </c>
      <c r="F42">
        <f>+GW_temp!B42</f>
        <v>9</v>
      </c>
      <c r="G42">
        <f>+GW_temp!C42</f>
        <v>9</v>
      </c>
      <c r="H42">
        <f>GW_temp!$E42-G42</f>
        <v>0</v>
      </c>
      <c r="I42">
        <f>F42-GW_temp!$E42</f>
        <v>0</v>
      </c>
      <c r="J42">
        <f>+GW_TDS!B42</f>
        <v>1.663</v>
      </c>
      <c r="K42">
        <f>+GW_TDS!C42</f>
        <v>1.5340000000000007</v>
      </c>
      <c r="L42">
        <f>GW_TDS!$E42-K42</f>
        <v>0.12899999999999934</v>
      </c>
      <c r="M42">
        <f>J42-GW_TDS!$E42</f>
        <v>0</v>
      </c>
      <c r="N42">
        <f>+GW_pH!B42</f>
        <v>7.3</v>
      </c>
      <c r="O42">
        <f>+GW_pH!C42</f>
        <v>7.25</v>
      </c>
      <c r="P42">
        <f>GW_pH!$E42-O42</f>
        <v>0.04999999999999982</v>
      </c>
      <c r="Q42">
        <f>N42-GW_pH!$E42</f>
        <v>0</v>
      </c>
      <c r="R42">
        <f>+GW_Turb!B42</f>
        <v>1.06</v>
      </c>
      <c r="S42">
        <f>+GW_Turb!C42</f>
        <v>0.6559999999999999</v>
      </c>
      <c r="T42">
        <f>GW_Turb!$E42-S42</f>
        <v>0.03929234836653861</v>
      </c>
      <c r="U42">
        <f>R42-GW_Turb!$E42</f>
        <v>0.3647076516334615</v>
      </c>
      <c r="V42" s="18">
        <f>Level!B42</f>
        <v>24.5</v>
      </c>
      <c r="W42" s="18">
        <f>Level!C42</f>
        <v>24.49</v>
      </c>
      <c r="X42">
        <f>Level!$E42-W42</f>
        <v>0.010000000000001563</v>
      </c>
      <c r="Y42">
        <f>V42-Level!$E42</f>
        <v>0</v>
      </c>
      <c r="Z42">
        <f>Velo!B42</f>
        <v>0.055723980770697235</v>
      </c>
      <c r="AA42">
        <f>Velo!C42</f>
        <v>0.05283957755349744</v>
      </c>
      <c r="AB42">
        <f>Velo!$E42-AA42</f>
        <v>0.0028844032171997935</v>
      </c>
      <c r="AC42">
        <f>Z42-Velo!$E42</f>
        <v>0</v>
      </c>
      <c r="AD42" s="4">
        <f>Cross!B42</f>
        <v>0.740325</v>
      </c>
      <c r="AE42" s="4">
        <f>Cross!C42</f>
        <v>0.7323</v>
      </c>
      <c r="AF42" s="4">
        <f>Cross!$E42-AE42</f>
        <v>0.00802500000000006</v>
      </c>
      <c r="AG42" s="4">
        <f>AD42-Cross!$E42</f>
        <v>0</v>
      </c>
      <c r="AH42" s="18">
        <f>Temp!B42</f>
        <v>17</v>
      </c>
      <c r="AI42" s="18">
        <f>Temp!C42</f>
        <v>17</v>
      </c>
      <c r="AJ42">
        <f>Temp!$E42-AI42</f>
        <v>0</v>
      </c>
      <c r="AK42">
        <f>AH42-Temp!$E42</f>
        <v>0</v>
      </c>
      <c r="AL42" s="18">
        <f>TDS!B42</f>
        <v>0.925</v>
      </c>
      <c r="AM42" s="18">
        <f>TDS!C42</f>
        <v>0.7900000000000001</v>
      </c>
      <c r="AN42">
        <f>TDS!$E42-AM42</f>
        <v>0.005791497062031414</v>
      </c>
      <c r="AO42">
        <f>AL42-TDS!$E42</f>
        <v>0.12920850293796848</v>
      </c>
      <c r="AP42" s="18">
        <f>pH!B42</f>
        <v>7.7</v>
      </c>
      <c r="AQ42" s="18">
        <f>pH!C42</f>
        <v>7.7</v>
      </c>
      <c r="AR42">
        <f>pH!$E42-AQ42</f>
        <v>0</v>
      </c>
      <c r="AS42">
        <f>AP42-pH!$E42</f>
        <v>0</v>
      </c>
      <c r="AT42" s="18">
        <f>Turb!B42</f>
        <v>9.89</v>
      </c>
      <c r="AU42" s="18">
        <f>Turb!C42</f>
        <v>8.33</v>
      </c>
      <c r="AV42">
        <f>Turb!$E42-AU42</f>
        <v>1.5600000000000005</v>
      </c>
      <c r="AW42">
        <f>AT42-Turb!$E42</f>
        <v>0</v>
      </c>
      <c r="AX42" s="18">
        <f>Air_Temp!B42</f>
        <v>18.7</v>
      </c>
      <c r="AY42" s="18">
        <f>Air_Temp!C42</f>
        <v>18.7</v>
      </c>
      <c r="AZ42">
        <f>Air_Temp!$E42-AY42</f>
        <v>0</v>
      </c>
      <c r="BA42">
        <f>AX42-Air_Temp!$E42</f>
        <v>0</v>
      </c>
      <c r="BB42">
        <f>Precip!B42</f>
        <v>0.6</v>
      </c>
      <c r="BC42">
        <f>Precip!C42</f>
        <v>0.06</v>
      </c>
      <c r="BD42">
        <f>Precip!$E42-BC42</f>
        <v>0.46311047579544157</v>
      </c>
      <c r="BE42">
        <f>BB42-Precip!$E42</f>
        <v>0.07688952420455841</v>
      </c>
      <c r="BF42" s="18">
        <f>AQI!B42</f>
        <v>23</v>
      </c>
      <c r="BG42" s="18">
        <f>AQI!C42</f>
        <v>23</v>
      </c>
      <c r="BH42">
        <f>AQI!$E42-BG42</f>
        <v>0</v>
      </c>
      <c r="BI42">
        <f>BF42-AQI!$E42</f>
        <v>0</v>
      </c>
      <c r="BJ42" s="18">
        <f>Humid!B42</f>
        <v>92</v>
      </c>
      <c r="BK42" s="18">
        <f>Humid!C42</f>
        <v>74.3</v>
      </c>
      <c r="BL42">
        <f>Humid!$E42-BK42</f>
        <v>1.6949354167996091</v>
      </c>
      <c r="BM42">
        <f>BJ42-Humid!$E42</f>
        <v>16.005064583200394</v>
      </c>
      <c r="BN42" s="18">
        <f>Wind!B42</f>
        <v>1.9</v>
      </c>
      <c r="BO42" s="18">
        <f>Wind!C42</f>
        <v>1.9</v>
      </c>
      <c r="BP42">
        <f>Wind!$E42-BO42</f>
        <v>0</v>
      </c>
      <c r="BQ42">
        <f>BN42-Wind!$E42</f>
        <v>0</v>
      </c>
    </row>
    <row r="43" spans="1:69" ht="12.75">
      <c r="A43" s="1">
        <v>38508</v>
      </c>
      <c r="B43">
        <f>GW_level!B43</f>
        <v>83</v>
      </c>
      <c r="C43">
        <f>GW_level!C43</f>
        <v>83</v>
      </c>
      <c r="D43">
        <f>GW_level!$E43-C43</f>
        <v>0</v>
      </c>
      <c r="E43">
        <f>B43-GW_level!$E43</f>
        <v>0</v>
      </c>
      <c r="F43">
        <f>+GW_temp!B43</f>
        <v>9</v>
      </c>
      <c r="G43">
        <f>+GW_temp!C43</f>
        <v>9</v>
      </c>
      <c r="H43">
        <f>GW_temp!$E43-G43</f>
        <v>0</v>
      </c>
      <c r="I43">
        <f>F43-GW_temp!$E43</f>
        <v>0</v>
      </c>
      <c r="J43">
        <f>+GW_TDS!B43</f>
        <v>1.67</v>
      </c>
      <c r="K43">
        <f>+GW_TDS!C43</f>
        <v>1.5740000000000007</v>
      </c>
      <c r="L43">
        <f>GW_TDS!$E43-K43</f>
        <v>0.0959999999999992</v>
      </c>
      <c r="M43">
        <f>J43-GW_TDS!$E43</f>
        <v>0</v>
      </c>
      <c r="N43">
        <f>+GW_pH!B43</f>
        <v>7.1</v>
      </c>
      <c r="O43">
        <f>+GW_pH!C43</f>
        <v>7.1</v>
      </c>
      <c r="P43">
        <f>GW_pH!$E43-O43</f>
        <v>0</v>
      </c>
      <c r="Q43">
        <f>N43-GW_pH!$E43</f>
        <v>0</v>
      </c>
      <c r="R43">
        <f>+GW_Turb!B43</f>
        <v>1.03</v>
      </c>
      <c r="S43">
        <f>+GW_Turb!C43</f>
        <v>0.7749999999999999</v>
      </c>
      <c r="T43">
        <f>GW_Turb!$E43-S43</f>
        <v>0.0635846967330771</v>
      </c>
      <c r="U43">
        <f>R43-GW_Turb!$E43</f>
        <v>0.19141530326692302</v>
      </c>
      <c r="V43" s="18">
        <f>Level!B43</f>
        <v>24</v>
      </c>
      <c r="W43" s="18">
        <f>Level!C43</f>
        <v>24</v>
      </c>
      <c r="X43">
        <f>Level!$E43-W43</f>
        <v>0</v>
      </c>
      <c r="Y43">
        <f>V43-Level!$E43</f>
        <v>0</v>
      </c>
      <c r="Z43">
        <f>Velo!B43</f>
        <v>0.05063957755349744</v>
      </c>
      <c r="AA43">
        <f>Velo!C43</f>
        <v>0.05063957755349744</v>
      </c>
      <c r="AB43">
        <f>Velo!$E43-AA43</f>
        <v>0</v>
      </c>
      <c r="AC43">
        <f>Z43-Velo!$E43</f>
        <v>0</v>
      </c>
      <c r="AD43" s="4">
        <f>Cross!B43</f>
        <v>0.7232999999999999</v>
      </c>
      <c r="AE43" s="4">
        <f>Cross!C43</f>
        <v>0.7232999999999999</v>
      </c>
      <c r="AF43" s="4">
        <f>Cross!$E43-AE43</f>
        <v>0</v>
      </c>
      <c r="AG43" s="4">
        <f>AD43-Cross!$E43</f>
        <v>0</v>
      </c>
      <c r="AH43" s="18">
        <f>Temp!B43</f>
        <v>17.5</v>
      </c>
      <c r="AI43" s="18">
        <f>Temp!C43</f>
        <v>17.5</v>
      </c>
      <c r="AJ43">
        <f>Temp!$E43-AI43</f>
        <v>0</v>
      </c>
      <c r="AK43">
        <f>AH43-Temp!$E43</f>
        <v>0</v>
      </c>
      <c r="AL43" s="18">
        <f>TDS!B43</f>
        <v>0.949</v>
      </c>
      <c r="AM43" s="18">
        <f>TDS!C43</f>
        <v>0.8200000000000002</v>
      </c>
      <c r="AN43">
        <f>TDS!$E43-AM43</f>
        <v>0.007239371327539268</v>
      </c>
      <c r="AO43">
        <f>AL43-TDS!$E43</f>
        <v>0.12176062867246051</v>
      </c>
      <c r="AP43" s="18">
        <f>pH!B43</f>
        <v>7.6</v>
      </c>
      <c r="AQ43" s="18">
        <f>pH!C43</f>
        <v>7.6</v>
      </c>
      <c r="AR43">
        <f>pH!$E43-AQ43</f>
        <v>0</v>
      </c>
      <c r="AS43">
        <f>AP43-pH!$E43</f>
        <v>0</v>
      </c>
      <c r="AT43" s="18">
        <f>Turb!B43</f>
        <v>9.25</v>
      </c>
      <c r="AU43" s="18">
        <f>Turb!C43</f>
        <v>8.89</v>
      </c>
      <c r="AV43">
        <f>Turb!$E43-AU43</f>
        <v>0.35999999999999943</v>
      </c>
      <c r="AW43">
        <f>AT43-Turb!$E43</f>
        <v>0</v>
      </c>
      <c r="AX43" s="18">
        <f>Air_Temp!B43</f>
        <v>22.05</v>
      </c>
      <c r="AY43" s="18">
        <f>Air_Temp!C43</f>
        <v>19.71</v>
      </c>
      <c r="AZ43">
        <f>Air_Temp!$E43-AY43</f>
        <v>0.20617875504373018</v>
      </c>
      <c r="BA43">
        <f>AX43-Air_Temp!$E43</f>
        <v>2.1338212449562697</v>
      </c>
      <c r="BB43">
        <f>Precip!B43</f>
        <v>0</v>
      </c>
      <c r="BC43">
        <f>Precip!C43</f>
        <v>0</v>
      </c>
      <c r="BD43">
        <f>Precip!$E43-BC43</f>
        <v>0</v>
      </c>
      <c r="BE43">
        <f>BB43-Precip!$E43</f>
        <v>0</v>
      </c>
      <c r="BF43" s="18">
        <f>AQI!B43</f>
        <v>41</v>
      </c>
      <c r="BG43" s="18">
        <f>AQI!C43</f>
        <v>26</v>
      </c>
      <c r="BH43">
        <f>AQI!$E43-BG43</f>
        <v>1.6042382880026622</v>
      </c>
      <c r="BI43">
        <f>BF43-AQI!$E43</f>
        <v>13.395761711997338</v>
      </c>
      <c r="BJ43" s="18">
        <f>Humid!B43</f>
        <v>91</v>
      </c>
      <c r="BK43" s="18">
        <f>Humid!C43</f>
        <v>77.6</v>
      </c>
      <c r="BL43">
        <f>Humid!$E43-BK43</f>
        <v>3.3898708335992183</v>
      </c>
      <c r="BM43">
        <f>BJ43-Humid!$E43</f>
        <v>10.010129166400787</v>
      </c>
      <c r="BN43" s="18">
        <f>Wind!B43</f>
        <v>2.5</v>
      </c>
      <c r="BO43" s="18">
        <f>Wind!C43</f>
        <v>2.19</v>
      </c>
      <c r="BP43">
        <f>Wind!$E43-BO43</f>
        <v>0.31000000000000005</v>
      </c>
      <c r="BQ43">
        <f>BN43-Wind!$E43</f>
        <v>0</v>
      </c>
    </row>
    <row r="44" spans="1:69" ht="12.75">
      <c r="A44" s="1">
        <v>38509</v>
      </c>
      <c r="B44">
        <f>GW_level!B44</f>
        <v>80</v>
      </c>
      <c r="C44">
        <f>GW_level!C44</f>
        <v>80</v>
      </c>
      <c r="D44">
        <f>GW_level!$E44-C44</f>
        <v>0</v>
      </c>
      <c r="E44">
        <f>B44-GW_level!$E44</f>
        <v>0</v>
      </c>
      <c r="F44">
        <f>+GW_temp!B44</f>
        <v>9</v>
      </c>
      <c r="G44">
        <f>+GW_temp!C44</f>
        <v>9</v>
      </c>
      <c r="H44">
        <f>GW_temp!$E44-G44</f>
        <v>0</v>
      </c>
      <c r="I44">
        <f>F44-GW_temp!$E44</f>
        <v>0</v>
      </c>
      <c r="J44">
        <f>+GW_TDS!B44</f>
        <v>1.667</v>
      </c>
      <c r="K44">
        <f>+GW_TDS!C44</f>
        <v>1.6140000000000008</v>
      </c>
      <c r="L44">
        <f>GW_TDS!$E44-K44</f>
        <v>0.05299999999999927</v>
      </c>
      <c r="M44">
        <f>J44-GW_TDS!$E44</f>
        <v>0</v>
      </c>
      <c r="N44">
        <f>+GW_pH!B44</f>
        <v>7.1</v>
      </c>
      <c r="O44">
        <f>+GW_pH!C44</f>
        <v>7.1</v>
      </c>
      <c r="P44">
        <f>GW_pH!$E44-O44</f>
        <v>0</v>
      </c>
      <c r="Q44">
        <f>N44-GW_pH!$E44</f>
        <v>0</v>
      </c>
      <c r="R44">
        <f>+GW_Turb!B44</f>
        <v>0.814</v>
      </c>
      <c r="S44">
        <f>+GW_Turb!C44</f>
        <v>0.814</v>
      </c>
      <c r="T44">
        <f>GW_Turb!$E44-S44</f>
        <v>0</v>
      </c>
      <c r="U44">
        <f>R44-GW_Turb!$E44</f>
        <v>0</v>
      </c>
      <c r="V44" s="18">
        <f>Level!B44</f>
        <v>24</v>
      </c>
      <c r="W44" s="18">
        <f>Level!C44</f>
        <v>24</v>
      </c>
      <c r="X44">
        <f>Level!$E44-W44</f>
        <v>0</v>
      </c>
      <c r="Y44">
        <f>V44-Level!$E44</f>
        <v>0</v>
      </c>
      <c r="Z44">
        <f>Velo!B44</f>
        <v>0.05063957755349744</v>
      </c>
      <c r="AA44">
        <f>Velo!C44</f>
        <v>0.05063957755349744</v>
      </c>
      <c r="AB44">
        <f>Velo!$E44-AA44</f>
        <v>0</v>
      </c>
      <c r="AC44">
        <f>Z44-Velo!$E44</f>
        <v>0</v>
      </c>
      <c r="AD44" s="4">
        <f>Cross!B44</f>
        <v>0.7232999999999999</v>
      </c>
      <c r="AE44" s="4">
        <f>Cross!C44</f>
        <v>0.7232999999999999</v>
      </c>
      <c r="AF44" s="4">
        <f>Cross!$E44-AE44</f>
        <v>0</v>
      </c>
      <c r="AG44" s="4">
        <f>AD44-Cross!$E44</f>
        <v>0</v>
      </c>
      <c r="AH44" s="18">
        <f>Temp!B44</f>
        <v>19.5</v>
      </c>
      <c r="AI44" s="18">
        <f>Temp!C44</f>
        <v>18.25</v>
      </c>
      <c r="AJ44">
        <f>Temp!$E44-AI44</f>
        <v>0.28739297175822287</v>
      </c>
      <c r="AK44">
        <f>AH44-Temp!$E44</f>
        <v>0.9626070282417771</v>
      </c>
      <c r="AL44" s="18">
        <f>TDS!B44</f>
        <v>0.949</v>
      </c>
      <c r="AM44" s="18">
        <f>TDS!C44</f>
        <v>0.8500000000000002</v>
      </c>
      <c r="AN44">
        <f>TDS!$E44-AM44</f>
        <v>0.008687245593047122</v>
      </c>
      <c r="AO44">
        <f>AL44-TDS!$E44</f>
        <v>0.09031275440695263</v>
      </c>
      <c r="AP44" s="18">
        <f>pH!B44</f>
        <v>7.7</v>
      </c>
      <c r="AQ44" s="18">
        <f>pH!C44</f>
        <v>7.675</v>
      </c>
      <c r="AR44">
        <f>pH!$E44-AQ44</f>
        <v>0.025000000000000355</v>
      </c>
      <c r="AS44">
        <f>AP44-pH!$E44</f>
        <v>0</v>
      </c>
      <c r="AT44" s="18">
        <f>Turb!B44</f>
        <v>8.14</v>
      </c>
      <c r="AU44" s="18">
        <f>Turb!C44</f>
        <v>8.14</v>
      </c>
      <c r="AV44">
        <f>Turb!$E44-AU44</f>
        <v>0</v>
      </c>
      <c r="AW44">
        <f>AT44-Turb!$E44</f>
        <v>0</v>
      </c>
      <c r="AX44" s="18">
        <f>Air_Temp!B44</f>
        <v>24.5</v>
      </c>
      <c r="AY44" s="18">
        <f>Air_Temp!C44</f>
        <v>20.720000000000002</v>
      </c>
      <c r="AZ44">
        <f>Air_Temp!$E44-AY44</f>
        <v>0.4123575100874568</v>
      </c>
      <c r="BA44">
        <f>AX44-Air_Temp!$E44</f>
        <v>3.367642489912541</v>
      </c>
      <c r="BB44">
        <f>Precip!B44</f>
        <v>0.1</v>
      </c>
      <c r="BC44">
        <f>Precip!C44</f>
        <v>0.03</v>
      </c>
      <c r="BD44">
        <f>Precip!$E44-BC44</f>
        <v>0.07</v>
      </c>
      <c r="BE44">
        <f>BB44-Precip!$E44</f>
        <v>0</v>
      </c>
      <c r="BF44" s="18">
        <f>AQI!B44</f>
        <v>38</v>
      </c>
      <c r="BG44" s="18">
        <f>AQI!C44</f>
        <v>29</v>
      </c>
      <c r="BH44">
        <f>AQI!$E44-BG44</f>
        <v>3.2084765760053244</v>
      </c>
      <c r="BI44">
        <f>BF44-AQI!$E44</f>
        <v>5.791523423994676</v>
      </c>
      <c r="BJ44" s="18">
        <f>Humid!B44</f>
        <v>72</v>
      </c>
      <c r="BK44" s="18">
        <f>Humid!C44</f>
        <v>72</v>
      </c>
      <c r="BL44">
        <f>Humid!$E44-BK44</f>
        <v>0</v>
      </c>
      <c r="BM44">
        <f>BJ44-Humid!$E44</f>
        <v>0</v>
      </c>
      <c r="BN44" s="18">
        <f>Wind!B44</f>
        <v>6.2</v>
      </c>
      <c r="BO44" s="18">
        <f>Wind!C44</f>
        <v>2.48</v>
      </c>
      <c r="BP44">
        <f>Wind!$E44-BO44</f>
        <v>0.7430286926795566</v>
      </c>
      <c r="BQ44">
        <f>BN44-Wind!$E44</f>
        <v>2.9769713073204436</v>
      </c>
    </row>
    <row r="45" spans="1:69" ht="12.75">
      <c r="A45" s="1">
        <v>38510</v>
      </c>
      <c r="B45">
        <f>GW_level!B45</f>
        <v>79</v>
      </c>
      <c r="C45">
        <f>GW_level!C45</f>
        <v>79</v>
      </c>
      <c r="D45">
        <f>GW_level!$E45-C45</f>
        <v>0</v>
      </c>
      <c r="E45">
        <f>B45-GW_level!$E45</f>
        <v>0</v>
      </c>
      <c r="F45">
        <f>+GW_temp!B45</f>
        <v>10</v>
      </c>
      <c r="G45">
        <f>+GW_temp!C45</f>
        <v>9.24</v>
      </c>
      <c r="H45">
        <f>GW_temp!$E45-G45</f>
        <v>-0.0003324801357535989</v>
      </c>
      <c r="I45">
        <f>F45-GW_temp!$E45</f>
        <v>0.7603324801357534</v>
      </c>
      <c r="J45">
        <f>+GW_TDS!B45</f>
        <v>1.645</v>
      </c>
      <c r="K45">
        <f>+GW_TDS!C45</f>
        <v>1.645</v>
      </c>
      <c r="L45">
        <f>GW_TDS!$E45-K45</f>
        <v>0</v>
      </c>
      <c r="M45">
        <f>J45-GW_TDS!$E45</f>
        <v>0</v>
      </c>
      <c r="N45">
        <f>+GW_pH!B45</f>
        <v>7</v>
      </c>
      <c r="O45">
        <f>+GW_pH!C45</f>
        <v>7</v>
      </c>
      <c r="P45">
        <f>GW_pH!$E45-O45</f>
        <v>0</v>
      </c>
      <c r="Q45">
        <f>N45-GW_pH!$E45</f>
        <v>0</v>
      </c>
      <c r="R45">
        <f>+GW_Turb!B45</f>
        <v>0.804</v>
      </c>
      <c r="S45">
        <f>+GW_Turb!C45</f>
        <v>0.804</v>
      </c>
      <c r="T45">
        <f>GW_Turb!$E45-S45</f>
        <v>0</v>
      </c>
      <c r="U45">
        <f>R45-GW_Turb!$E45</f>
        <v>0</v>
      </c>
      <c r="V45" s="18">
        <f>Level!B45</f>
        <v>23.5</v>
      </c>
      <c r="W45" s="18">
        <f>Level!C45</f>
        <v>23.5</v>
      </c>
      <c r="X45">
        <f>Level!$E45-W45</f>
        <v>0</v>
      </c>
      <c r="Y45">
        <f>V45-Level!$E45</f>
        <v>0</v>
      </c>
      <c r="Z45">
        <f>Velo!B45</f>
        <v>0.045919684400264296</v>
      </c>
      <c r="AA45">
        <f>Velo!C45</f>
        <v>0.045919684400264296</v>
      </c>
      <c r="AB45">
        <f>Velo!$E45-AA45</f>
        <v>0</v>
      </c>
      <c r="AC45">
        <f>Z45-Velo!$E45</f>
        <v>0</v>
      </c>
      <c r="AD45" s="4">
        <f>Cross!B45</f>
        <v>0.706425</v>
      </c>
      <c r="AE45" s="4">
        <f>Cross!C45</f>
        <v>0.706425</v>
      </c>
      <c r="AF45" s="4">
        <f>Cross!$E45-AE45</f>
        <v>0</v>
      </c>
      <c r="AG45" s="4">
        <f>AD45-Cross!$E45</f>
        <v>0</v>
      </c>
      <c r="AH45" s="18">
        <f>Temp!B45</f>
        <v>19.5</v>
      </c>
      <c r="AI45" s="18">
        <f>Temp!C45</f>
        <v>19</v>
      </c>
      <c r="AJ45">
        <f>Temp!$E45-AI45</f>
        <v>0.5</v>
      </c>
      <c r="AK45">
        <f>AH45-Temp!$E45</f>
        <v>0</v>
      </c>
      <c r="AL45" s="18">
        <f>TDS!B45</f>
        <v>0.955</v>
      </c>
      <c r="AM45" s="18">
        <f>TDS!C45</f>
        <v>0.8800000000000002</v>
      </c>
      <c r="AN45">
        <f>TDS!$E45-AM45</f>
        <v>0.010135119858554975</v>
      </c>
      <c r="AO45">
        <f>AL45-TDS!$E45</f>
        <v>0.06486488014144476</v>
      </c>
      <c r="AP45" s="18">
        <f>pH!B45</f>
        <v>7.6</v>
      </c>
      <c r="AQ45" s="18">
        <f>pH!C45</f>
        <v>7.6</v>
      </c>
      <c r="AR45">
        <f>pH!$E45-AQ45</f>
        <v>0</v>
      </c>
      <c r="AS45">
        <f>AP45-pH!$E45</f>
        <v>0</v>
      </c>
      <c r="AT45" s="18">
        <f>Turb!B45</f>
        <v>9.72</v>
      </c>
      <c r="AU45" s="18">
        <f>Turb!C45</f>
        <v>8.700000000000001</v>
      </c>
      <c r="AV45">
        <f>Turb!$E45-AU45</f>
        <v>1.0199999999999996</v>
      </c>
      <c r="AW45">
        <f>AT45-Turb!$E45</f>
        <v>0</v>
      </c>
      <c r="AX45" s="18">
        <f>Air_Temp!B45</f>
        <v>22.8</v>
      </c>
      <c r="AY45" s="18">
        <f>Air_Temp!C45</f>
        <v>21.730000000000004</v>
      </c>
      <c r="AZ45">
        <f>Air_Temp!$E45-AY45</f>
        <v>0.6185362651311834</v>
      </c>
      <c r="BA45">
        <f>AX45-Air_Temp!$E45</f>
        <v>0.4514637348688133</v>
      </c>
      <c r="BB45">
        <f>Precip!B45</f>
        <v>0</v>
      </c>
      <c r="BC45">
        <f>Precip!C45</f>
        <v>0</v>
      </c>
      <c r="BD45">
        <f>Precip!$E45-BC45</f>
        <v>0</v>
      </c>
      <c r="BE45">
        <f>BB45-Precip!$E45</f>
        <v>0</v>
      </c>
      <c r="BF45" s="18">
        <f>AQI!B45</f>
        <v>31</v>
      </c>
      <c r="BG45" s="18">
        <f>AQI!C45</f>
        <v>31</v>
      </c>
      <c r="BH45">
        <f>AQI!$E45-BG45</f>
        <v>0</v>
      </c>
      <c r="BI45">
        <f>BF45-AQI!$E45</f>
        <v>0</v>
      </c>
      <c r="BJ45" s="18">
        <f>Humid!B45</f>
        <v>72</v>
      </c>
      <c r="BK45" s="18">
        <f>Humid!C45</f>
        <v>72</v>
      </c>
      <c r="BL45">
        <f>Humid!$E45-BK45</f>
        <v>0</v>
      </c>
      <c r="BM45">
        <f>BJ45-Humid!$E45</f>
        <v>0</v>
      </c>
      <c r="BN45" s="18">
        <f>Wind!B45</f>
        <v>6.1</v>
      </c>
      <c r="BO45" s="18">
        <f>Wind!C45</f>
        <v>2.77</v>
      </c>
      <c r="BP45">
        <f>Wind!$E45-BO45</f>
        <v>1.1760573853591132</v>
      </c>
      <c r="BQ45">
        <f>BN45-Wind!$E45</f>
        <v>2.1539426146408864</v>
      </c>
    </row>
    <row r="46" spans="1:69" ht="12.75">
      <c r="A46" s="1">
        <v>38511</v>
      </c>
      <c r="B46">
        <f>GW_level!B46</f>
        <v>77</v>
      </c>
      <c r="C46">
        <f>GW_level!C46</f>
        <v>77</v>
      </c>
      <c r="D46">
        <f>GW_level!$E46-C46</f>
        <v>0</v>
      </c>
      <c r="E46">
        <f>B46-GW_level!$E46</f>
        <v>0</v>
      </c>
      <c r="F46">
        <f>+GW_temp!B46</f>
        <v>10</v>
      </c>
      <c r="G46">
        <f>+GW_temp!C46</f>
        <v>9.48</v>
      </c>
      <c r="H46">
        <f>GW_temp!$E46-G46</f>
        <v>-0.0006649602715071978</v>
      </c>
      <c r="I46">
        <f>F46-GW_temp!$E46</f>
        <v>0.5206649602715068</v>
      </c>
      <c r="J46">
        <f>+GW_TDS!B46</f>
        <v>1.67</v>
      </c>
      <c r="K46">
        <f>+GW_TDS!C46</f>
        <v>1.67</v>
      </c>
      <c r="L46">
        <f>GW_TDS!$E46-K46</f>
        <v>0</v>
      </c>
      <c r="M46">
        <f>J46-GW_TDS!$E46</f>
        <v>0</v>
      </c>
      <c r="N46">
        <f>+GW_pH!B46</f>
        <v>7</v>
      </c>
      <c r="O46">
        <f>+GW_pH!C46</f>
        <v>7</v>
      </c>
      <c r="P46">
        <f>GW_pH!$E46-O46</f>
        <v>0</v>
      </c>
      <c r="Q46">
        <f>N46-GW_pH!$E46</f>
        <v>0</v>
      </c>
      <c r="R46">
        <f>+GW_Turb!B46</f>
        <v>0.971</v>
      </c>
      <c r="S46">
        <f>+GW_Turb!C46</f>
        <v>0.923</v>
      </c>
      <c r="T46">
        <f>GW_Turb!$E46-S46</f>
        <v>0.024292348366538485</v>
      </c>
      <c r="U46">
        <f>R46-GW_Turb!$E46</f>
        <v>0.023707651633461446</v>
      </c>
      <c r="V46" s="18">
        <f>Level!B46</f>
        <v>23.5</v>
      </c>
      <c r="W46" s="18">
        <f>Level!C46</f>
        <v>23.5</v>
      </c>
      <c r="X46">
        <f>Level!$E46-W46</f>
        <v>0</v>
      </c>
      <c r="Y46">
        <f>V46-Level!$E46</f>
        <v>0</v>
      </c>
      <c r="Z46">
        <f>Velo!B46</f>
        <v>0.045919684400264296</v>
      </c>
      <c r="AA46">
        <f>Velo!C46</f>
        <v>0.045919684400264296</v>
      </c>
      <c r="AB46">
        <f>Velo!$E46-AA46</f>
        <v>0</v>
      </c>
      <c r="AC46">
        <f>Z46-Velo!$E46</f>
        <v>0</v>
      </c>
      <c r="AD46" s="4">
        <f>Cross!B46</f>
        <v>0.706425</v>
      </c>
      <c r="AE46" s="4">
        <f>Cross!C46</f>
        <v>0.706425</v>
      </c>
      <c r="AF46" s="4">
        <f>Cross!$E46-AE46</f>
        <v>0</v>
      </c>
      <c r="AG46" s="4">
        <f>AD46-Cross!$E46</f>
        <v>0</v>
      </c>
      <c r="AH46" s="18">
        <f>Temp!B46</f>
        <v>19.5</v>
      </c>
      <c r="AI46" s="18">
        <f>Temp!C46</f>
        <v>19.5</v>
      </c>
      <c r="AJ46">
        <f>Temp!$E46-AI46</f>
        <v>0</v>
      </c>
      <c r="AK46">
        <f>AH46-Temp!$E46</f>
        <v>0</v>
      </c>
      <c r="AL46" s="18">
        <f>TDS!B46</f>
        <v>0.975</v>
      </c>
      <c r="AM46" s="18">
        <f>TDS!C46</f>
        <v>0.9100000000000003</v>
      </c>
      <c r="AN46">
        <f>TDS!$E46-AM46</f>
        <v>0.011582994124062829</v>
      </c>
      <c r="AO46">
        <f>AL46-TDS!$E46</f>
        <v>0.053417005875936896</v>
      </c>
      <c r="AP46" s="18">
        <f>pH!B46</f>
        <v>7.5</v>
      </c>
      <c r="AQ46" s="18">
        <f>pH!C46</f>
        <v>7.5</v>
      </c>
      <c r="AR46">
        <f>pH!$E46-AQ46</f>
        <v>0</v>
      </c>
      <c r="AS46">
        <f>AP46-pH!$E46</f>
        <v>0</v>
      </c>
      <c r="AT46" s="18">
        <f>Turb!B46</f>
        <v>7.11</v>
      </c>
      <c r="AU46" s="18">
        <f>Turb!C46</f>
        <v>7.11</v>
      </c>
      <c r="AV46">
        <f>Turb!$E46-AU46</f>
        <v>0</v>
      </c>
      <c r="AW46">
        <f>AT46-Turb!$E46</f>
        <v>0</v>
      </c>
      <c r="AX46" s="18">
        <f>Air_Temp!B46</f>
        <v>23.55</v>
      </c>
      <c r="AY46" s="18">
        <f>Air_Temp!C46</f>
        <v>22.740000000000006</v>
      </c>
      <c r="AZ46">
        <f>Air_Temp!$E46-AY46</f>
        <v>0.8099999999999952</v>
      </c>
      <c r="BA46">
        <f>AX46-Air_Temp!$E46</f>
        <v>0</v>
      </c>
      <c r="BB46">
        <f>Precip!B46</f>
        <v>0.25</v>
      </c>
      <c r="BC46">
        <f>Precip!C46</f>
        <v>0.03</v>
      </c>
      <c r="BD46">
        <f>Precip!$E46-BC46</f>
        <v>0.22</v>
      </c>
      <c r="BE46">
        <f>BB46-Precip!$E46</f>
        <v>0</v>
      </c>
      <c r="BF46" s="18">
        <f>AQI!B46</f>
        <v>45</v>
      </c>
      <c r="BG46" s="18">
        <f>AQI!C46</f>
        <v>34</v>
      </c>
      <c r="BH46">
        <f>AQI!$E46-BG46</f>
        <v>1.6042382880026622</v>
      </c>
      <c r="BI46">
        <f>BF46-AQI!$E46</f>
        <v>9.395761711997338</v>
      </c>
      <c r="BJ46" s="18">
        <f>Humid!B46</f>
        <v>59</v>
      </c>
      <c r="BK46" s="18">
        <f>Humid!C46</f>
        <v>59</v>
      </c>
      <c r="BL46">
        <f>Humid!$E46-BK46</f>
        <v>0</v>
      </c>
      <c r="BM46">
        <f>BJ46-Humid!$E46</f>
        <v>0</v>
      </c>
      <c r="BN46" s="18">
        <f>Wind!B46</f>
        <v>3.1</v>
      </c>
      <c r="BO46" s="18">
        <f>Wind!C46</f>
        <v>3.06</v>
      </c>
      <c r="BP46">
        <f>Wind!$E46-BO46</f>
        <v>0.040000000000000036</v>
      </c>
      <c r="BQ46">
        <f>BN46-Wind!$E46</f>
        <v>0</v>
      </c>
    </row>
    <row r="47" spans="1:69" ht="12.75">
      <c r="A47" s="1">
        <v>38512</v>
      </c>
      <c r="B47">
        <f>GW_level!B47</f>
        <v>74</v>
      </c>
      <c r="C47">
        <f>GW_level!C47</f>
        <v>74</v>
      </c>
      <c r="D47">
        <f>GW_level!$E47-C47</f>
        <v>0</v>
      </c>
      <c r="E47">
        <f>B47-GW_level!$E47</f>
        <v>0</v>
      </c>
      <c r="F47">
        <f>+GW_temp!B47</f>
        <v>10</v>
      </c>
      <c r="G47">
        <f>+GW_temp!C47</f>
        <v>9.72</v>
      </c>
      <c r="H47">
        <f>GW_temp!$E47-G47</f>
        <v>-0.0009974404072607967</v>
      </c>
      <c r="I47">
        <f>F47-GW_temp!$E47</f>
        <v>0.28099744040726016</v>
      </c>
      <c r="J47">
        <f>+GW_TDS!B47</f>
        <v>1.68</v>
      </c>
      <c r="K47">
        <f>+GW_TDS!C47</f>
        <v>1.68</v>
      </c>
      <c r="L47">
        <f>GW_TDS!$E47-K47</f>
        <v>0</v>
      </c>
      <c r="M47">
        <f>J47-GW_TDS!$E47</f>
        <v>0</v>
      </c>
      <c r="N47">
        <f>+GW_pH!B47</f>
        <v>7</v>
      </c>
      <c r="O47">
        <f>+GW_pH!C47</f>
        <v>7</v>
      </c>
      <c r="P47">
        <f>GW_pH!$E47-O47</f>
        <v>0</v>
      </c>
      <c r="Q47">
        <f>N47-GW_pH!$E47</f>
        <v>0</v>
      </c>
      <c r="R47">
        <f>+GW_Turb!B47</f>
        <v>0.946</v>
      </c>
      <c r="S47">
        <f>+GW_Turb!C47</f>
        <v>0.946</v>
      </c>
      <c r="T47">
        <f>GW_Turb!$E47-S47</f>
        <v>0</v>
      </c>
      <c r="U47">
        <f>R47-GW_Turb!$E47</f>
        <v>0</v>
      </c>
      <c r="V47" s="18">
        <f>Level!B47</f>
        <v>24</v>
      </c>
      <c r="W47" s="18">
        <f>Level!C47</f>
        <v>23.99</v>
      </c>
      <c r="X47">
        <f>Level!$E47-W47</f>
        <v>0.010000000000001563</v>
      </c>
      <c r="Y47">
        <f>V47-Level!$E47</f>
        <v>0</v>
      </c>
      <c r="Z47">
        <f>Velo!B47</f>
        <v>0.05063957755349744</v>
      </c>
      <c r="AA47">
        <f>Velo!C47</f>
        <v>0.0481196844002643</v>
      </c>
      <c r="AB47">
        <f>Velo!$E47-AA47</f>
        <v>0.0025198931532331437</v>
      </c>
      <c r="AC47">
        <f>Z47-Velo!$E47</f>
        <v>0</v>
      </c>
      <c r="AD47" s="4">
        <f>Cross!B47</f>
        <v>0.7232999999999999</v>
      </c>
      <c r="AE47" s="4">
        <f>Cross!C47</f>
        <v>0.715425</v>
      </c>
      <c r="AF47" s="4">
        <f>Cross!$E47-AE47</f>
        <v>0.007874999999999965</v>
      </c>
      <c r="AG47" s="4">
        <f>AD47-Cross!$E47</f>
        <v>0</v>
      </c>
      <c r="AH47" s="18">
        <f>Temp!B47</f>
        <v>20</v>
      </c>
      <c r="AI47" s="18">
        <f>Temp!C47</f>
        <v>20</v>
      </c>
      <c r="AJ47">
        <f>Temp!$E47-AI47</f>
        <v>0</v>
      </c>
      <c r="AK47">
        <f>AH47-Temp!$E47</f>
        <v>0</v>
      </c>
      <c r="AL47" s="18">
        <f>TDS!B47</f>
        <v>0.946</v>
      </c>
      <c r="AM47" s="18">
        <f>TDS!C47</f>
        <v>0.9400000000000003</v>
      </c>
      <c r="AN47">
        <f>TDS!$E47-AM47</f>
        <v>0.005999999999999672</v>
      </c>
      <c r="AO47">
        <f>AL47-TDS!$E47</f>
        <v>0</v>
      </c>
      <c r="AP47" s="18">
        <f>pH!B47</f>
        <v>7.6</v>
      </c>
      <c r="AQ47" s="18">
        <f>pH!C47</f>
        <v>7.575</v>
      </c>
      <c r="AR47">
        <f>pH!$E47-AQ47</f>
        <v>0.024999999999999467</v>
      </c>
      <c r="AS47">
        <f>AP47-pH!$E47</f>
        <v>0</v>
      </c>
      <c r="AT47" s="18">
        <f>Turb!B47</f>
        <v>9.14</v>
      </c>
      <c r="AU47" s="18">
        <f>Turb!C47</f>
        <v>7.67</v>
      </c>
      <c r="AV47">
        <f>Turb!$E47-AU47</f>
        <v>1.4700000000000006</v>
      </c>
      <c r="AW47">
        <f>AT47-Turb!$E47</f>
        <v>0</v>
      </c>
      <c r="AX47" s="18">
        <f>Air_Temp!B47</f>
        <v>23.95</v>
      </c>
      <c r="AY47" s="18">
        <f>Air_Temp!C47</f>
        <v>23.750000000000007</v>
      </c>
      <c r="AZ47">
        <f>Air_Temp!$E47-AY47</f>
        <v>0.19999999999999218</v>
      </c>
      <c r="BA47">
        <f>AX47-Air_Temp!$E47</f>
        <v>0</v>
      </c>
      <c r="BB47">
        <f>Precip!B47</f>
        <v>0</v>
      </c>
      <c r="BC47">
        <f>Precip!C47</f>
        <v>0</v>
      </c>
      <c r="BD47">
        <f>Precip!$E47-BC47</f>
        <v>0</v>
      </c>
      <c r="BE47">
        <f>BB47-Precip!$E47</f>
        <v>0</v>
      </c>
      <c r="BF47" s="18">
        <f>AQI!B47</f>
        <v>47</v>
      </c>
      <c r="BG47" s="18">
        <f>AQI!C47</f>
        <v>37</v>
      </c>
      <c r="BH47">
        <f>AQI!$E47-BG47</f>
        <v>3.2084765760053244</v>
      </c>
      <c r="BI47">
        <f>BF47-AQI!$E47</f>
        <v>6.791523423994676</v>
      </c>
      <c r="BJ47" s="18">
        <f>Humid!B47</f>
        <v>81</v>
      </c>
      <c r="BK47" s="18">
        <f>Humid!C47</f>
        <v>62.3</v>
      </c>
      <c r="BL47">
        <f>Humid!$E47-BK47</f>
        <v>1.6949354167996162</v>
      </c>
      <c r="BM47">
        <f>BJ47-Humid!$E47</f>
        <v>17.005064583200387</v>
      </c>
      <c r="BN47" s="18">
        <f>Wind!B47</f>
        <v>2.5</v>
      </c>
      <c r="BO47" s="18">
        <f>Wind!C47</f>
        <v>2.5</v>
      </c>
      <c r="BP47">
        <f>Wind!$E47-BO47</f>
        <v>0</v>
      </c>
      <c r="BQ47">
        <f>BN47-Wind!$E47</f>
        <v>0</v>
      </c>
    </row>
    <row r="48" spans="1:69" ht="12.75">
      <c r="A48" s="1">
        <v>38513</v>
      </c>
      <c r="B48">
        <f>GW_level!B48</f>
        <v>70</v>
      </c>
      <c r="C48">
        <f>GW_level!C48</f>
        <v>70</v>
      </c>
      <c r="D48">
        <f>GW_level!$E48-C48</f>
        <v>0</v>
      </c>
      <c r="E48">
        <f>B48-GW_level!$E48</f>
        <v>0</v>
      </c>
      <c r="F48">
        <f>+GW_temp!B48</f>
        <v>10</v>
      </c>
      <c r="G48">
        <f>+GW_temp!C48</f>
        <v>9.96</v>
      </c>
      <c r="H48">
        <f>GW_temp!$E48-G48</f>
        <v>-0.0013299205430143957</v>
      </c>
      <c r="I48">
        <f>F48-GW_temp!$E48</f>
        <v>0.04132992054301354</v>
      </c>
      <c r="J48">
        <f>+GW_TDS!B48</f>
        <v>1.8</v>
      </c>
      <c r="K48">
        <f>+GW_TDS!C48</f>
        <v>1.72</v>
      </c>
      <c r="L48">
        <f>GW_TDS!$E48-K48</f>
        <v>0.004939996121265722</v>
      </c>
      <c r="M48">
        <f>J48-GW_TDS!$E48</f>
        <v>0.07506000387873435</v>
      </c>
      <c r="N48">
        <f>+GW_pH!B48</f>
        <v>7</v>
      </c>
      <c r="O48">
        <f>+GW_pH!C48</f>
        <v>7</v>
      </c>
      <c r="P48">
        <f>GW_pH!$E48-O48</f>
        <v>0</v>
      </c>
      <c r="Q48">
        <f>N48-GW_pH!$E48</f>
        <v>0</v>
      </c>
      <c r="R48">
        <f>+GW_Turb!B48</f>
        <v>0.833</v>
      </c>
      <c r="S48">
        <f>+GW_Turb!C48</f>
        <v>0.833</v>
      </c>
      <c r="T48">
        <f>GW_Turb!$E48-S48</f>
        <v>0</v>
      </c>
      <c r="U48">
        <f>R48-GW_Turb!$E48</f>
        <v>0</v>
      </c>
      <c r="V48" s="18">
        <f>Level!B48</f>
        <v>26</v>
      </c>
      <c r="W48" s="18">
        <f>Level!C48</f>
        <v>24.479999999999997</v>
      </c>
      <c r="X48">
        <f>Level!$E48-W48</f>
        <v>0.9930982485042534</v>
      </c>
      <c r="Y48">
        <f>V48-Level!$E48</f>
        <v>0.5269017514957497</v>
      </c>
      <c r="Z48">
        <f>Velo!B48</f>
        <v>0.07335742751540292</v>
      </c>
      <c r="AA48">
        <f>Velo!C48</f>
        <v>0.0503196844002643</v>
      </c>
      <c r="AB48">
        <f>Velo!$E48-AA48</f>
        <v>0.01292121807580321</v>
      </c>
      <c r="AC48">
        <f>Z48-Velo!$E48</f>
        <v>0.010116525039335411</v>
      </c>
      <c r="AD48" s="4">
        <f>Cross!B48</f>
        <v>0.7923</v>
      </c>
      <c r="AE48" s="4">
        <f>Cross!C48</f>
        <v>0.724425</v>
      </c>
      <c r="AF48" s="4">
        <f>Cross!$E48-AE48</f>
        <v>0.02952733347896197</v>
      </c>
      <c r="AG48" s="4">
        <f>AD48-Cross!$E48</f>
        <v>0.03834766652103805</v>
      </c>
      <c r="AH48" s="18">
        <f>Temp!B48</f>
        <v>21.5</v>
      </c>
      <c r="AI48" s="18">
        <f>Temp!C48</f>
        <v>20.75</v>
      </c>
      <c r="AJ48">
        <f>Temp!$E48-AI48</f>
        <v>0.28739297175822287</v>
      </c>
      <c r="AK48">
        <f>AH48-Temp!$E48</f>
        <v>0.46260702824177713</v>
      </c>
      <c r="AL48" s="18">
        <f>TDS!B48</f>
        <v>0.833</v>
      </c>
      <c r="AM48" s="18">
        <f>TDS!C48</f>
        <v>0.833</v>
      </c>
      <c r="AN48">
        <f>TDS!$E48-AM48</f>
        <v>0</v>
      </c>
      <c r="AO48">
        <f>AL48-TDS!$E48</f>
        <v>0</v>
      </c>
      <c r="AP48" s="18">
        <f>pH!B48</f>
        <v>7.6</v>
      </c>
      <c r="AQ48" s="18">
        <f>pH!C48</f>
        <v>7.6</v>
      </c>
      <c r="AR48">
        <f>pH!$E48-AQ48</f>
        <v>0</v>
      </c>
      <c r="AS48">
        <f>AP48-pH!$E48</f>
        <v>0</v>
      </c>
      <c r="AT48" s="18">
        <f>Turb!B48</f>
        <v>16.3</v>
      </c>
      <c r="AU48" s="18">
        <f>Turb!C48</f>
        <v>8.23</v>
      </c>
      <c r="AV48">
        <f>Turb!$E48-AU48</f>
        <v>5.142466743667484</v>
      </c>
      <c r="AW48">
        <f>AT48-Turb!$E48</f>
        <v>2.9275332563325165</v>
      </c>
      <c r="AX48" s="18">
        <f>Air_Temp!B48</f>
        <v>25.8</v>
      </c>
      <c r="AY48" s="18">
        <f>Air_Temp!C48</f>
        <v>24.76000000000001</v>
      </c>
      <c r="AZ48">
        <f>Air_Temp!$E48-AY48</f>
        <v>0.40617875504372236</v>
      </c>
      <c r="BA48">
        <f>AX48-Air_Temp!$E48</f>
        <v>0.6338212449562697</v>
      </c>
      <c r="BB48">
        <f>Precip!B48</f>
        <v>0.05</v>
      </c>
      <c r="BC48">
        <f>Precip!C48</f>
        <v>0.03</v>
      </c>
      <c r="BD48">
        <f>Precip!$E48-BC48</f>
        <v>0.020000000000000004</v>
      </c>
      <c r="BE48">
        <f>BB48-Precip!$E48</f>
        <v>0</v>
      </c>
      <c r="BF48" s="18">
        <f>AQI!B48</f>
        <v>46</v>
      </c>
      <c r="BG48" s="18">
        <f>AQI!C48</f>
        <v>40</v>
      </c>
      <c r="BH48">
        <f>AQI!$E48-BG48</f>
        <v>4.812714864007987</v>
      </c>
      <c r="BI48">
        <f>BF48-AQI!$E48</f>
        <v>1.1872851359920134</v>
      </c>
      <c r="BJ48" s="18">
        <f>Humid!B48</f>
        <v>85</v>
      </c>
      <c r="BK48" s="18">
        <f>Humid!C48</f>
        <v>65.6</v>
      </c>
      <c r="BL48">
        <f>Humid!$E48-BK48</f>
        <v>3.3898708335992325</v>
      </c>
      <c r="BM48">
        <f>BJ48-Humid!$E48</f>
        <v>16.010129166400773</v>
      </c>
      <c r="BN48" s="18">
        <f>Wind!B48</f>
        <v>2.9</v>
      </c>
      <c r="BO48" s="18">
        <f>Wind!C48</f>
        <v>2.79</v>
      </c>
      <c r="BP48">
        <f>Wind!$E48-BO48</f>
        <v>0.10999999999999988</v>
      </c>
      <c r="BQ48">
        <f>BN48-Wind!$E48</f>
        <v>0</v>
      </c>
    </row>
    <row r="49" spans="1:69" ht="12.75">
      <c r="A49" s="1">
        <v>38514</v>
      </c>
      <c r="B49">
        <f>GW_level!B49</f>
        <v>72</v>
      </c>
      <c r="C49">
        <f>GW_level!C49</f>
        <v>70.1</v>
      </c>
      <c r="D49">
        <f>GW_level!$E49-C49</f>
        <v>-0.00013853338988667474</v>
      </c>
      <c r="E49">
        <f>B49-GW_level!$E49</f>
        <v>1.9001385333898924</v>
      </c>
      <c r="F49">
        <f>+GW_temp!B49</f>
        <v>10</v>
      </c>
      <c r="G49">
        <f>+GW_temp!C49</f>
        <v>10</v>
      </c>
      <c r="H49">
        <f>GW_temp!$E49-G49</f>
        <v>0</v>
      </c>
      <c r="I49">
        <f>F49-GW_temp!$E49</f>
        <v>0</v>
      </c>
      <c r="J49">
        <f>+GW_TDS!B49</f>
        <v>1.7</v>
      </c>
      <c r="K49">
        <f>+GW_TDS!C49</f>
        <v>1.7</v>
      </c>
      <c r="L49">
        <f>GW_TDS!$E49-K49</f>
        <v>0</v>
      </c>
      <c r="M49">
        <f>J49-GW_TDS!$E49</f>
        <v>0</v>
      </c>
      <c r="N49">
        <f>+GW_pH!B49</f>
        <v>7.3</v>
      </c>
      <c r="O49">
        <f>+GW_pH!C49</f>
        <v>7.075</v>
      </c>
      <c r="P49">
        <f>GW_pH!$E49-O49</f>
        <v>0.03239765559008578</v>
      </c>
      <c r="Q49">
        <f>N49-GW_pH!$E49</f>
        <v>0.19260234440991386</v>
      </c>
      <c r="R49">
        <f>+GW_Turb!B49</f>
        <v>1.32</v>
      </c>
      <c r="S49">
        <f>+GW_Turb!C49</f>
        <v>0.952</v>
      </c>
      <c r="T49">
        <f>GW_Turb!$E49-S49</f>
        <v>0.024292348366538485</v>
      </c>
      <c r="U49">
        <f>R49-GW_Turb!$E49</f>
        <v>0.3437076516334616</v>
      </c>
      <c r="V49" s="18">
        <f>Level!B49</f>
        <v>23.5</v>
      </c>
      <c r="W49" s="18">
        <f>Level!C49</f>
        <v>23.5</v>
      </c>
      <c r="X49">
        <f>Level!$E49-W49</f>
        <v>0</v>
      </c>
      <c r="Y49">
        <f>V49-Level!$E49</f>
        <v>0</v>
      </c>
      <c r="Z49">
        <f>Velo!B49</f>
        <v>0.045919684400264296</v>
      </c>
      <c r="AA49">
        <f>Velo!C49</f>
        <v>0.045919684400264296</v>
      </c>
      <c r="AB49">
        <f>Velo!$E49-AA49</f>
        <v>0</v>
      </c>
      <c r="AC49">
        <f>Z49-Velo!$E49</f>
        <v>0</v>
      </c>
      <c r="AD49" s="4">
        <f>Cross!B49</f>
        <v>0.706425</v>
      </c>
      <c r="AE49" s="4">
        <f>Cross!C49</f>
        <v>0.706425</v>
      </c>
      <c r="AF49" s="4">
        <f>Cross!$E49-AE49</f>
        <v>0</v>
      </c>
      <c r="AG49" s="4">
        <f>AD49-Cross!$E49</f>
        <v>0</v>
      </c>
      <c r="AH49" s="18">
        <f>Temp!B49</f>
        <v>21.5</v>
      </c>
      <c r="AI49" s="18">
        <f>Temp!C49</f>
        <v>21.5</v>
      </c>
      <c r="AJ49">
        <f>Temp!$E49-AI49</f>
        <v>0</v>
      </c>
      <c r="AK49">
        <f>AH49-Temp!$E49</f>
        <v>0</v>
      </c>
      <c r="AL49" s="18">
        <f>TDS!B49</f>
        <v>0.835</v>
      </c>
      <c r="AM49" s="18">
        <f>TDS!C49</f>
        <v>0.835</v>
      </c>
      <c r="AN49">
        <f>TDS!$E49-AM49</f>
        <v>0</v>
      </c>
      <c r="AO49">
        <f>AL49-TDS!$E49</f>
        <v>0</v>
      </c>
      <c r="AP49" s="18">
        <f>pH!B49</f>
        <v>7.6</v>
      </c>
      <c r="AQ49" s="18">
        <f>pH!C49</f>
        <v>7.6</v>
      </c>
      <c r="AR49">
        <f>pH!$E49-AQ49</f>
        <v>0</v>
      </c>
      <c r="AS49">
        <f>AP49-pH!$E49</f>
        <v>0</v>
      </c>
      <c r="AT49" s="18">
        <f>Turb!B49</f>
        <v>6.88</v>
      </c>
      <c r="AU49" s="18">
        <f>Turb!C49</f>
        <v>6.88</v>
      </c>
      <c r="AV49">
        <f>Turb!$E49-AU49</f>
        <v>0</v>
      </c>
      <c r="AW49">
        <f>AT49-Turb!$E49</f>
        <v>0</v>
      </c>
      <c r="AX49" s="18">
        <f>Air_Temp!B49</f>
        <v>26.15</v>
      </c>
      <c r="AY49" s="18">
        <f>Air_Temp!C49</f>
        <v>25.77000000000001</v>
      </c>
      <c r="AZ49">
        <f>Air_Temp!$E49-AY49</f>
        <v>0.37999999999998835</v>
      </c>
      <c r="BA49">
        <f>AX49-Air_Temp!$E49</f>
        <v>0</v>
      </c>
      <c r="BB49">
        <f>Precip!B49</f>
        <v>0</v>
      </c>
      <c r="BC49">
        <f>Precip!C49</f>
        <v>0</v>
      </c>
      <c r="BD49">
        <f>Precip!$E49-BC49</f>
        <v>0</v>
      </c>
      <c r="BE49">
        <f>BB49-Precip!$E49</f>
        <v>0</v>
      </c>
      <c r="BF49" s="18">
        <f>AQI!B49</f>
        <v>33</v>
      </c>
      <c r="BG49" s="18">
        <f>AQI!C49</f>
        <v>33</v>
      </c>
      <c r="BH49">
        <f>AQI!$E49-BG49</f>
        <v>0</v>
      </c>
      <c r="BI49">
        <f>BF49-AQI!$E49</f>
        <v>0</v>
      </c>
      <c r="BJ49" s="18">
        <f>Humid!B49</f>
        <v>82</v>
      </c>
      <c r="BK49" s="18">
        <f>Humid!C49</f>
        <v>68.89999999999999</v>
      </c>
      <c r="BL49">
        <f>Humid!$E49-BK49</f>
        <v>5.084806250398842</v>
      </c>
      <c r="BM49">
        <f>BJ49-Humid!$E49</f>
        <v>8.015193749601167</v>
      </c>
      <c r="BN49" s="18">
        <f>Wind!B49</f>
        <v>3.3</v>
      </c>
      <c r="BO49" s="18">
        <f>Wind!C49</f>
        <v>3.08</v>
      </c>
      <c r="BP49">
        <f>Wind!$E49-BO49</f>
        <v>0.21999999999999975</v>
      </c>
      <c r="BQ49">
        <f>BN49-Wind!$E49</f>
        <v>0</v>
      </c>
    </row>
    <row r="50" spans="1:69" ht="12.75">
      <c r="A50" s="1">
        <v>38515</v>
      </c>
      <c r="B50">
        <f>GW_level!B50</f>
        <v>68</v>
      </c>
      <c r="C50">
        <f>GW_level!C50</f>
        <v>68</v>
      </c>
      <c r="D50">
        <f>GW_level!$E50-C50</f>
        <v>0</v>
      </c>
      <c r="E50">
        <f>B50-GW_level!$E50</f>
        <v>0</v>
      </c>
      <c r="F50">
        <f>+GW_temp!B50</f>
        <v>10</v>
      </c>
      <c r="G50">
        <f>+GW_temp!C50</f>
        <v>10</v>
      </c>
      <c r="H50">
        <f>GW_temp!$E50-G50</f>
        <v>0</v>
      </c>
      <c r="I50">
        <f>F50-GW_temp!$E50</f>
        <v>0</v>
      </c>
      <c r="J50">
        <f>+GW_TDS!B50</f>
        <v>1.69</v>
      </c>
      <c r="K50">
        <f>+GW_TDS!C50</f>
        <v>1.69</v>
      </c>
      <c r="L50">
        <f>GW_TDS!$E50-K50</f>
        <v>0</v>
      </c>
      <c r="M50">
        <f>J50-GW_TDS!$E50</f>
        <v>0</v>
      </c>
      <c r="N50">
        <f>+GW_pH!B50</f>
        <v>7.3</v>
      </c>
      <c r="O50">
        <f>+GW_pH!C50</f>
        <v>7.15</v>
      </c>
      <c r="P50">
        <f>GW_pH!$E50-O50</f>
        <v>0.06479531118017157</v>
      </c>
      <c r="Q50">
        <f>N50-GW_pH!$E50</f>
        <v>0.0852046888198279</v>
      </c>
      <c r="R50">
        <f>+GW_Turb!B50</f>
        <v>1.19</v>
      </c>
      <c r="S50">
        <f>+GW_Turb!C50</f>
        <v>1.071</v>
      </c>
      <c r="T50">
        <f>GW_Turb!$E50-S50</f>
        <v>0.04858469673307697</v>
      </c>
      <c r="U50">
        <f>R50-GW_Turb!$E50</f>
        <v>0.07041530326692302</v>
      </c>
      <c r="V50" s="18">
        <f>Level!B50</f>
        <v>23.5</v>
      </c>
      <c r="W50" s="18">
        <f>Level!C50</f>
        <v>23.5</v>
      </c>
      <c r="X50">
        <f>Level!$E50-W50</f>
        <v>0</v>
      </c>
      <c r="Y50">
        <f>V50-Level!$E50</f>
        <v>0</v>
      </c>
      <c r="Z50">
        <f>Velo!B50</f>
        <v>0.045919684400264296</v>
      </c>
      <c r="AA50">
        <f>Velo!C50</f>
        <v>0.045919684400264296</v>
      </c>
      <c r="AB50">
        <f>Velo!$E50-AA50</f>
        <v>0</v>
      </c>
      <c r="AC50">
        <f>Z50-Velo!$E50</f>
        <v>0</v>
      </c>
      <c r="AD50" s="4">
        <f>Cross!B50</f>
        <v>0.706425</v>
      </c>
      <c r="AE50" s="4">
        <f>Cross!C50</f>
        <v>0.706425</v>
      </c>
      <c r="AF50" s="4">
        <f>Cross!$E50-AE50</f>
        <v>0</v>
      </c>
      <c r="AG50" s="4">
        <f>AD50-Cross!$E50</f>
        <v>0</v>
      </c>
      <c r="AH50" s="18">
        <f>Temp!B50</f>
        <v>23</v>
      </c>
      <c r="AI50" s="18">
        <f>Temp!C50</f>
        <v>22.25</v>
      </c>
      <c r="AJ50">
        <f>Temp!$E50-AI50</f>
        <v>0.28739297175822287</v>
      </c>
      <c r="AK50">
        <f>AH50-Temp!$E50</f>
        <v>0.46260702824177713</v>
      </c>
      <c r="AL50" s="18">
        <f>TDS!B50</f>
        <v>0.817</v>
      </c>
      <c r="AM50" s="18">
        <f>TDS!C50</f>
        <v>0.817</v>
      </c>
      <c r="AN50">
        <f>TDS!$E50-AM50</f>
        <v>0</v>
      </c>
      <c r="AO50">
        <f>AL50-TDS!$E50</f>
        <v>0</v>
      </c>
      <c r="AP50" s="18">
        <f>pH!B50</f>
        <v>7.7</v>
      </c>
      <c r="AQ50" s="18">
        <f>pH!C50</f>
        <v>7.675</v>
      </c>
      <c r="AR50">
        <f>pH!$E50-AQ50</f>
        <v>0.025000000000000355</v>
      </c>
      <c r="AS50">
        <f>AP50-pH!$E50</f>
        <v>0</v>
      </c>
      <c r="AT50" s="18">
        <f>Turb!B50</f>
        <v>6.89</v>
      </c>
      <c r="AU50" s="18">
        <f>Turb!C50</f>
        <v>6.89</v>
      </c>
      <c r="AV50">
        <f>Turb!$E50-AU50</f>
        <v>0</v>
      </c>
      <c r="AW50">
        <f>AT50-Turb!$E50</f>
        <v>0</v>
      </c>
      <c r="AX50" s="18">
        <f>Air_Temp!B50</f>
        <v>26.05</v>
      </c>
      <c r="AY50" s="18">
        <f>Air_Temp!C50</f>
        <v>26.05</v>
      </c>
      <c r="AZ50">
        <f>Air_Temp!$E50-AY50</f>
        <v>0</v>
      </c>
      <c r="BA50">
        <f>AX50-Air_Temp!$E50</f>
        <v>0</v>
      </c>
      <c r="BB50">
        <f>Precip!B50</f>
        <v>0.15</v>
      </c>
      <c r="BC50">
        <f>Precip!C50</f>
        <v>0.03</v>
      </c>
      <c r="BD50">
        <f>Precip!$E50-BC50</f>
        <v>0.12</v>
      </c>
      <c r="BE50">
        <f>BB50-Precip!$E50</f>
        <v>0</v>
      </c>
      <c r="BF50" s="18">
        <f>AQI!B50</f>
        <v>38</v>
      </c>
      <c r="BG50" s="18">
        <f>AQI!C50</f>
        <v>36</v>
      </c>
      <c r="BH50">
        <f>AQI!$E50-BG50</f>
        <v>1.6042382880026622</v>
      </c>
      <c r="BI50">
        <f>BF50-AQI!$E50</f>
        <v>0.3957617119973378</v>
      </c>
      <c r="BJ50" s="18">
        <f>Humid!B50</f>
        <v>80</v>
      </c>
      <c r="BK50" s="18">
        <f>Humid!C50</f>
        <v>72.19999999999999</v>
      </c>
      <c r="BL50">
        <f>Humid!$E50-BK50</f>
        <v>6.779741667198451</v>
      </c>
      <c r="BM50">
        <f>BJ50-Humid!$E50</f>
        <v>1.0202583328015606</v>
      </c>
      <c r="BN50" s="18">
        <f>Wind!B50</f>
        <v>3.4</v>
      </c>
      <c r="BO50" s="18">
        <f>Wind!C50</f>
        <v>3.37</v>
      </c>
      <c r="BP50">
        <f>Wind!$E50-BO50</f>
        <v>0.029999999999999805</v>
      </c>
      <c r="BQ50">
        <f>BN50-Wind!$E50</f>
        <v>0</v>
      </c>
    </row>
    <row r="51" spans="1:69" ht="12.75">
      <c r="A51" s="1">
        <v>38516</v>
      </c>
      <c r="B51">
        <f>GW_level!B51</f>
        <v>70</v>
      </c>
      <c r="C51">
        <f>GW_level!C51</f>
        <v>68.1</v>
      </c>
      <c r="D51">
        <f>GW_level!$E51-C51</f>
        <v>-0.00013853338988667474</v>
      </c>
      <c r="E51">
        <f>B51-GW_level!$E51</f>
        <v>1.9001385333898924</v>
      </c>
      <c r="F51">
        <f>+GW_temp!B51</f>
        <v>10.5</v>
      </c>
      <c r="G51">
        <f>+GW_temp!C51</f>
        <v>10.24</v>
      </c>
      <c r="H51">
        <f>GW_temp!$E51-G51</f>
        <v>-0.0003324801357535989</v>
      </c>
      <c r="I51">
        <f>F51-GW_temp!$E51</f>
        <v>0.2603324801357534</v>
      </c>
      <c r="J51">
        <f>+GW_TDS!B51</f>
        <v>1.69</v>
      </c>
      <c r="K51">
        <f>+GW_TDS!C51</f>
        <v>1.69</v>
      </c>
      <c r="L51">
        <f>GW_TDS!$E51-K51</f>
        <v>0</v>
      </c>
      <c r="M51">
        <f>J51-GW_TDS!$E51</f>
        <v>0</v>
      </c>
      <c r="N51">
        <f>+GW_pH!B51</f>
        <v>7.5</v>
      </c>
      <c r="O51">
        <f>+GW_pH!C51</f>
        <v>7.2250000000000005</v>
      </c>
      <c r="P51">
        <f>GW_pH!$E51-O51</f>
        <v>0.09719296677025735</v>
      </c>
      <c r="Q51">
        <f>N51-GW_pH!$E51</f>
        <v>0.17780703322974212</v>
      </c>
      <c r="R51">
        <f>+GW_Turb!B51</f>
        <v>1.18</v>
      </c>
      <c r="S51">
        <f>+GW_Turb!C51</f>
        <v>1.18</v>
      </c>
      <c r="T51">
        <f>GW_Turb!$E51-S51</f>
        <v>0</v>
      </c>
      <c r="U51">
        <f>R51-GW_Turb!$E51</f>
        <v>0</v>
      </c>
      <c r="V51" s="18">
        <f>Level!B51</f>
        <v>23.5</v>
      </c>
      <c r="W51" s="18">
        <f>Level!C51</f>
        <v>23.5</v>
      </c>
      <c r="X51">
        <f>Level!$E51-W51</f>
        <v>0</v>
      </c>
      <c r="Y51">
        <f>V51-Level!$E51</f>
        <v>0</v>
      </c>
      <c r="Z51">
        <f>Velo!B51</f>
        <v>0.045919684400264296</v>
      </c>
      <c r="AA51">
        <f>Velo!C51</f>
        <v>0.045919684400264296</v>
      </c>
      <c r="AB51">
        <f>Velo!$E51-AA51</f>
        <v>0</v>
      </c>
      <c r="AC51">
        <f>Z51-Velo!$E51</f>
        <v>0</v>
      </c>
      <c r="AD51" s="4">
        <f>Cross!B51</f>
        <v>0.706425</v>
      </c>
      <c r="AE51" s="4">
        <f>Cross!C51</f>
        <v>0.706425</v>
      </c>
      <c r="AF51" s="4">
        <f>Cross!$E51-AE51</f>
        <v>0</v>
      </c>
      <c r="AG51" s="4">
        <f>AD51-Cross!$E51</f>
        <v>0</v>
      </c>
      <c r="AH51" s="18">
        <f>Temp!B51</f>
        <v>22</v>
      </c>
      <c r="AI51" s="18">
        <f>Temp!C51</f>
        <v>22</v>
      </c>
      <c r="AJ51">
        <f>Temp!$E51-AI51</f>
        <v>0</v>
      </c>
      <c r="AK51">
        <f>AH51-Temp!$E51</f>
        <v>0</v>
      </c>
      <c r="AL51" s="18">
        <f>TDS!B51</f>
        <v>0.904</v>
      </c>
      <c r="AM51" s="18">
        <f>TDS!C51</f>
        <v>0.847</v>
      </c>
      <c r="AN51">
        <f>TDS!$E51-AM51</f>
        <v>0.0014478742655078536</v>
      </c>
      <c r="AO51">
        <f>AL51-TDS!$E51</f>
        <v>0.0555521257344922</v>
      </c>
      <c r="AP51" s="18">
        <f>pH!B51</f>
        <v>7.7</v>
      </c>
      <c r="AQ51" s="18">
        <f>pH!C51</f>
        <v>7.7</v>
      </c>
      <c r="AR51">
        <f>pH!$E51-AQ51</f>
        <v>0</v>
      </c>
      <c r="AS51">
        <f>AP51-pH!$E51</f>
        <v>0</v>
      </c>
      <c r="AT51" s="18">
        <f>Turb!B51</f>
        <v>7.8</v>
      </c>
      <c r="AU51" s="18">
        <f>Turb!C51</f>
        <v>7.449999999999999</v>
      </c>
      <c r="AV51">
        <f>Turb!$E51-AU51</f>
        <v>0.35000000000000053</v>
      </c>
      <c r="AW51">
        <f>AT51-Turb!$E51</f>
        <v>0</v>
      </c>
      <c r="AX51" s="18">
        <f>Air_Temp!B51</f>
        <v>25.7</v>
      </c>
      <c r="AY51" s="18">
        <f>Air_Temp!C51</f>
        <v>25.7</v>
      </c>
      <c r="AZ51">
        <f>Air_Temp!$E51-AY51</f>
        <v>0</v>
      </c>
      <c r="BA51">
        <f>AX51-Air_Temp!$E51</f>
        <v>0</v>
      </c>
      <c r="BB51">
        <f>Precip!B51</f>
        <v>16.5</v>
      </c>
      <c r="BC51">
        <f>Precip!C51</f>
        <v>0.06</v>
      </c>
      <c r="BD51">
        <f>Precip!$E51-BC51</f>
        <v>0.5131104757954414</v>
      </c>
      <c r="BE51">
        <f>BB51-Precip!$E51</f>
        <v>15.926889524204558</v>
      </c>
      <c r="BF51" s="18">
        <f>AQI!B51</f>
        <v>29</v>
      </c>
      <c r="BG51" s="18">
        <f>AQI!C51</f>
        <v>29</v>
      </c>
      <c r="BH51">
        <f>AQI!$E51-BG51</f>
        <v>0</v>
      </c>
      <c r="BI51">
        <f>BF51-AQI!$E51</f>
        <v>0</v>
      </c>
      <c r="BJ51" s="18">
        <f>Humid!B51</f>
        <v>88</v>
      </c>
      <c r="BK51" s="18">
        <f>Humid!C51</f>
        <v>75.49999999999999</v>
      </c>
      <c r="BL51">
        <f>Humid!$E51-BK51</f>
        <v>8.47467708399806</v>
      </c>
      <c r="BM51">
        <f>BJ51-Humid!$E51</f>
        <v>4.025322916001954</v>
      </c>
      <c r="BN51" s="18">
        <f>Wind!B51</f>
        <v>2.3</v>
      </c>
      <c r="BO51" s="18">
        <f>Wind!C51</f>
        <v>2.3</v>
      </c>
      <c r="BP51">
        <f>Wind!$E51-BO51</f>
        <v>0</v>
      </c>
      <c r="BQ51">
        <f>BN51-Wind!$E51</f>
        <v>0</v>
      </c>
    </row>
    <row r="52" spans="1:69" ht="12.75">
      <c r="A52" s="1">
        <v>38517</v>
      </c>
      <c r="B52">
        <f>GW_level!B52</f>
        <v>73</v>
      </c>
      <c r="C52">
        <f>GW_level!C52</f>
        <v>68.19999999999999</v>
      </c>
      <c r="D52">
        <f>GW_level!$E52-C52</f>
        <v>-0.0002770667797733495</v>
      </c>
      <c r="E52">
        <f>B52-GW_level!$E52</f>
        <v>4.800277066779785</v>
      </c>
      <c r="F52">
        <f>+GW_temp!B52</f>
        <v>10.5</v>
      </c>
      <c r="G52">
        <f>+GW_temp!C52</f>
        <v>10.48</v>
      </c>
      <c r="H52">
        <f>GW_temp!$E52-G52</f>
        <v>-0.0006649602715071978</v>
      </c>
      <c r="I52">
        <f>F52-GW_temp!$E52</f>
        <v>0.02066496027150677</v>
      </c>
      <c r="J52">
        <f>+GW_TDS!B52</f>
        <v>1.71</v>
      </c>
      <c r="K52">
        <f>+GW_TDS!C52</f>
        <v>1.71</v>
      </c>
      <c r="L52">
        <f>GW_TDS!$E52-K52</f>
        <v>0</v>
      </c>
      <c r="M52">
        <f>J52-GW_TDS!$E52</f>
        <v>0</v>
      </c>
      <c r="N52">
        <f>+GW_pH!B52</f>
        <v>7.2</v>
      </c>
      <c r="O52">
        <f>+GW_pH!C52</f>
        <v>7.2</v>
      </c>
      <c r="P52">
        <f>GW_pH!$E52-O52</f>
        <v>0</v>
      </c>
      <c r="Q52">
        <f>N52-GW_pH!$E52</f>
        <v>0</v>
      </c>
      <c r="R52">
        <f>+GW_Turb!B52</f>
        <v>1.68</v>
      </c>
      <c r="S52">
        <f>+GW_Turb!C52</f>
        <v>1.299</v>
      </c>
      <c r="T52">
        <f>GW_Turb!$E52-S52</f>
        <v>0.024292348366538485</v>
      </c>
      <c r="U52">
        <f>R52-GW_Turb!$E52</f>
        <v>0.3567076516334615</v>
      </c>
      <c r="V52" s="18">
        <f>Level!B52</f>
        <v>43</v>
      </c>
      <c r="W52" s="18">
        <f>Level!C52</f>
        <v>23.99</v>
      </c>
      <c r="X52">
        <f>Level!$E52-W52</f>
        <v>0.9830982485042519</v>
      </c>
      <c r="Y52">
        <f>V52-Level!$E52</f>
        <v>18.02690175149575</v>
      </c>
      <c r="Z52">
        <f>Velo!B52</f>
        <v>0.7173394245514758</v>
      </c>
      <c r="AA52">
        <f>Velo!C52</f>
        <v>0.0481196844002643</v>
      </c>
      <c r="AB52">
        <f>Velo!$E52-AA52</f>
        <v>0.010401324922570059</v>
      </c>
      <c r="AC52">
        <f>Z52-Velo!$E52</f>
        <v>0.6588184152286415</v>
      </c>
      <c r="AD52" s="4">
        <f>Cross!B52</f>
        <v>1.4757</v>
      </c>
      <c r="AE52" s="4">
        <f>Cross!C52</f>
        <v>0.715425</v>
      </c>
      <c r="AF52" s="4">
        <f>Cross!$E52-AE52</f>
        <v>0.021652333478962005</v>
      </c>
      <c r="AG52" s="4">
        <f>AD52-Cross!$E52</f>
        <v>0.738622666521038</v>
      </c>
      <c r="AH52" s="18">
        <f>Temp!B52</f>
        <v>23</v>
      </c>
      <c r="AI52" s="18">
        <f>Temp!C52</f>
        <v>22.75</v>
      </c>
      <c r="AJ52">
        <f>Temp!$E52-AI52</f>
        <v>0.25</v>
      </c>
      <c r="AK52">
        <f>AH52-Temp!$E52</f>
        <v>0</v>
      </c>
      <c r="AL52" s="18">
        <f>TDS!B52</f>
        <v>0.49</v>
      </c>
      <c r="AM52" s="18">
        <f>TDS!C52</f>
        <v>0.49</v>
      </c>
      <c r="AN52">
        <f>TDS!$E52-AM52</f>
        <v>0</v>
      </c>
      <c r="AO52">
        <f>AL52-TDS!$E52</f>
        <v>0</v>
      </c>
      <c r="AP52" s="18">
        <f>pH!B52</f>
        <v>7.6</v>
      </c>
      <c r="AQ52" s="18">
        <f>pH!C52</f>
        <v>7.6</v>
      </c>
      <c r="AR52">
        <f>pH!$E52-AQ52</f>
        <v>0</v>
      </c>
      <c r="AS52">
        <f>AP52-pH!$E52</f>
        <v>0</v>
      </c>
      <c r="AT52" s="18">
        <f>Turb!B52</f>
        <v>65.4</v>
      </c>
      <c r="AU52" s="18">
        <f>Turb!C52</f>
        <v>8.01</v>
      </c>
      <c r="AV52">
        <f>Turb!$E52-AU52</f>
        <v>4.022466743667483</v>
      </c>
      <c r="AW52">
        <f>AT52-Turb!$E52</f>
        <v>53.36753325633252</v>
      </c>
      <c r="AX52" s="18">
        <f>Air_Temp!B52</f>
        <v>24.95</v>
      </c>
      <c r="AY52" s="18">
        <f>Air_Temp!C52</f>
        <v>24.95</v>
      </c>
      <c r="AZ52">
        <f>Air_Temp!$E52-AY52</f>
        <v>0</v>
      </c>
      <c r="BA52">
        <f>AX52-Air_Temp!$E52</f>
        <v>0</v>
      </c>
      <c r="BB52">
        <f>Precip!B52</f>
        <v>15.1</v>
      </c>
      <c r="BC52">
        <f>Precip!C52</f>
        <v>0.09</v>
      </c>
      <c r="BD52">
        <f>Precip!$E52-BC52</f>
        <v>0.9062209515908831</v>
      </c>
      <c r="BE52">
        <f>BB52-Precip!$E52</f>
        <v>14.103779048409116</v>
      </c>
      <c r="BF52" s="18">
        <f>AQI!B52</f>
        <v>38</v>
      </c>
      <c r="BG52" s="18">
        <f>AQI!C52</f>
        <v>32</v>
      </c>
      <c r="BH52">
        <f>AQI!$E52-BG52</f>
        <v>1.6042382880026622</v>
      </c>
      <c r="BI52">
        <f>BF52-AQI!$E52</f>
        <v>4.395761711997338</v>
      </c>
      <c r="BJ52" s="18">
        <f>Humid!B52</f>
        <v>83</v>
      </c>
      <c r="BK52" s="18">
        <f>Humid!C52</f>
        <v>78.79999999999998</v>
      </c>
      <c r="BL52">
        <f>Humid!$E52-BK52</f>
        <v>4.200000000000017</v>
      </c>
      <c r="BM52">
        <f>BJ52-Humid!$E52</f>
        <v>0</v>
      </c>
      <c r="BN52" s="18">
        <f>Wind!B52</f>
        <v>4.6</v>
      </c>
      <c r="BO52" s="18">
        <f>Wind!C52</f>
        <v>2.59</v>
      </c>
      <c r="BP52">
        <f>Wind!$E52-BO52</f>
        <v>0.43302869267955657</v>
      </c>
      <c r="BQ52">
        <f>BN52-Wind!$E52</f>
        <v>1.5769713073204432</v>
      </c>
    </row>
    <row r="53" spans="1:69" ht="12.75">
      <c r="A53" s="1">
        <v>38518</v>
      </c>
      <c r="B53">
        <f>GW_level!B53</f>
        <v>80</v>
      </c>
      <c r="C53">
        <f>GW_level!C53</f>
        <v>68.29999999999998</v>
      </c>
      <c r="D53">
        <f>GW_level!$E53-C53</f>
        <v>-0.0004156001696600242</v>
      </c>
      <c r="E53">
        <f>B53-GW_level!$E53</f>
        <v>11.700415600169677</v>
      </c>
      <c r="F53">
        <f>+GW_temp!B53</f>
        <v>10.5</v>
      </c>
      <c r="G53">
        <f>+GW_temp!C53</f>
        <v>10.5</v>
      </c>
      <c r="H53">
        <f>GW_temp!$E53-G53</f>
        <v>0</v>
      </c>
      <c r="I53">
        <f>F53-GW_temp!$E53</f>
        <v>0</v>
      </c>
      <c r="J53">
        <f>+GW_TDS!B53</f>
        <v>1.72</v>
      </c>
      <c r="K53">
        <f>+GW_TDS!C53</f>
        <v>1.72</v>
      </c>
      <c r="L53">
        <f>GW_TDS!$E53-K53</f>
        <v>0</v>
      </c>
      <c r="M53">
        <f>J53-GW_TDS!$E53</f>
        <v>0</v>
      </c>
      <c r="N53">
        <f>+GW_pH!B53</f>
        <v>7</v>
      </c>
      <c r="O53">
        <f>+GW_pH!C53</f>
        <v>7</v>
      </c>
      <c r="P53">
        <f>GW_pH!$E53-O53</f>
        <v>0</v>
      </c>
      <c r="Q53">
        <f>N53-GW_pH!$E53</f>
        <v>0</v>
      </c>
      <c r="R53">
        <f>+GW_Turb!B53</f>
        <v>0.446</v>
      </c>
      <c r="S53">
        <f>+GW_Turb!C53</f>
        <v>0.446</v>
      </c>
      <c r="T53">
        <f>GW_Turb!$E53-S53</f>
        <v>0</v>
      </c>
      <c r="U53">
        <f>R53-GW_Turb!$E53</f>
        <v>0</v>
      </c>
      <c r="V53" s="18">
        <f>Level!B53</f>
        <v>45</v>
      </c>
      <c r="W53" s="18">
        <f>Level!C53</f>
        <v>24.479999999999997</v>
      </c>
      <c r="X53">
        <f>Level!$E53-W53</f>
        <v>1.9661964970085037</v>
      </c>
      <c r="Y53">
        <f>V53-Level!$E53</f>
        <v>18.5538035029915</v>
      </c>
      <c r="Z53">
        <f>Velo!B53</f>
        <v>0.8778267835109115</v>
      </c>
      <c r="AA53">
        <f>Velo!C53</f>
        <v>0.0503196844002643</v>
      </c>
      <c r="AB53">
        <f>Velo!$E53-AA53</f>
        <v>0.020802649845140117</v>
      </c>
      <c r="AC53">
        <f>Z53-Velo!$E53</f>
        <v>0.8067044492655071</v>
      </c>
      <c r="AD53" s="4">
        <f>Cross!B53</f>
        <v>1.5675</v>
      </c>
      <c r="AE53" s="4">
        <f>Cross!C53</f>
        <v>0.724425</v>
      </c>
      <c r="AF53" s="4">
        <f>Cross!$E53-AE53</f>
        <v>0.04330466695792401</v>
      </c>
      <c r="AG53" s="4">
        <f>AD53-Cross!$E53</f>
        <v>0.7997703330420759</v>
      </c>
      <c r="AH53" s="18">
        <f>Temp!B53</f>
        <v>21</v>
      </c>
      <c r="AI53" s="18">
        <f>Temp!C53</f>
        <v>21</v>
      </c>
      <c r="AJ53">
        <f>Temp!$E53-AI53</f>
        <v>0</v>
      </c>
      <c r="AK53">
        <f>AH53-Temp!$E53</f>
        <v>0</v>
      </c>
      <c r="AL53" s="18">
        <f>TDS!B53</f>
        <v>0.431</v>
      </c>
      <c r="AM53" s="18">
        <f>TDS!C53</f>
        <v>0.431</v>
      </c>
      <c r="AN53">
        <f>TDS!$E53-AM53</f>
        <v>0</v>
      </c>
      <c r="AO53">
        <f>AL53-TDS!$E53</f>
        <v>0</v>
      </c>
      <c r="AP53" s="18">
        <f>pH!B53</f>
        <v>7.4</v>
      </c>
      <c r="AQ53" s="18">
        <f>pH!C53</f>
        <v>7.4</v>
      </c>
      <c r="AR53">
        <f>pH!$E53-AQ53</f>
        <v>0</v>
      </c>
      <c r="AS53">
        <f>AP53-pH!$E53</f>
        <v>0</v>
      </c>
      <c r="AT53" s="18">
        <f>Turb!B53</f>
        <v>66.3</v>
      </c>
      <c r="AU53" s="18">
        <f>Turb!C53</f>
        <v>8.57</v>
      </c>
      <c r="AV53">
        <f>Turb!$E53-AU53</f>
        <v>7.694933487334964</v>
      </c>
      <c r="AW53">
        <f>AT53-Turb!$E53</f>
        <v>50.03506651266503</v>
      </c>
      <c r="AX53" s="18">
        <f>Air_Temp!B53</f>
        <v>21.45</v>
      </c>
      <c r="AY53" s="18">
        <f>Air_Temp!C53</f>
        <v>21.45</v>
      </c>
      <c r="AZ53">
        <f>Air_Temp!$E53-AY53</f>
        <v>0</v>
      </c>
      <c r="BA53">
        <f>AX53-Air_Temp!$E53</f>
        <v>0</v>
      </c>
      <c r="BB53">
        <f>Precip!B53</f>
        <v>0.1</v>
      </c>
      <c r="BC53">
        <f>Precip!C53</f>
        <v>0.1</v>
      </c>
      <c r="BD53">
        <f>Precip!$E53-BC53</f>
        <v>0</v>
      </c>
      <c r="BE53">
        <f>BB53-Precip!$E53</f>
        <v>0</v>
      </c>
      <c r="BF53" s="18">
        <f>AQI!B53</f>
        <v>29</v>
      </c>
      <c r="BG53" s="18">
        <f>AQI!C53</f>
        <v>29</v>
      </c>
      <c r="BH53">
        <f>AQI!$E53-BG53</f>
        <v>0</v>
      </c>
      <c r="BI53">
        <f>BF53-AQI!$E53</f>
        <v>0</v>
      </c>
      <c r="BJ53" s="18">
        <f>Humid!B53</f>
        <v>82</v>
      </c>
      <c r="BK53" s="18">
        <f>Humid!C53</f>
        <v>82</v>
      </c>
      <c r="BL53">
        <f>Humid!$E53-BK53</f>
        <v>0</v>
      </c>
      <c r="BM53">
        <f>BJ53-Humid!$E53</f>
        <v>0</v>
      </c>
      <c r="BN53" s="18">
        <f>Wind!B53</f>
        <v>6.4</v>
      </c>
      <c r="BO53" s="18">
        <f>Wind!C53</f>
        <v>2.88</v>
      </c>
      <c r="BP53">
        <f>Wind!$E53-BO53</f>
        <v>0.8660573853591131</v>
      </c>
      <c r="BQ53">
        <f>BN53-Wind!$E53</f>
        <v>2.6539426146408873</v>
      </c>
    </row>
    <row r="54" spans="1:69" ht="12.75">
      <c r="A54" s="1">
        <v>38519</v>
      </c>
      <c r="B54">
        <f>GW_level!B54</f>
        <v>75</v>
      </c>
      <c r="C54">
        <f>GW_level!C54</f>
        <v>68.39999999999998</v>
      </c>
      <c r="D54">
        <f>GW_level!$E54-C54</f>
        <v>-0.000554133559546699</v>
      </c>
      <c r="E54">
        <f>B54-GW_level!$E54</f>
        <v>6.600554133559569</v>
      </c>
      <c r="F54">
        <f>+GW_temp!B54</f>
        <v>11</v>
      </c>
      <c r="G54">
        <f>+GW_temp!C54</f>
        <v>10.74</v>
      </c>
      <c r="H54">
        <f>GW_temp!$E54-G54</f>
        <v>-0.0003324801357535989</v>
      </c>
      <c r="I54">
        <f>F54-GW_temp!$E54</f>
        <v>0.2603324801357534</v>
      </c>
      <c r="J54">
        <f>+GW_TDS!B54</f>
        <v>1.725</v>
      </c>
      <c r="K54">
        <f>+GW_TDS!C54</f>
        <v>1.725</v>
      </c>
      <c r="L54">
        <f>GW_TDS!$E54-K54</f>
        <v>0</v>
      </c>
      <c r="M54">
        <f>J54-GW_TDS!$E54</f>
        <v>0</v>
      </c>
      <c r="N54">
        <f>+GW_pH!B54</f>
        <v>6.9</v>
      </c>
      <c r="O54">
        <f>+GW_pH!C54</f>
        <v>6.9</v>
      </c>
      <c r="P54">
        <f>GW_pH!$E54-O54</f>
        <v>0</v>
      </c>
      <c r="Q54">
        <f>N54-GW_pH!$E54</f>
        <v>0</v>
      </c>
      <c r="R54">
        <f>+GW_Turb!B54</f>
        <v>0.764</v>
      </c>
      <c r="S54">
        <f>+GW_Turb!C54</f>
        <v>0.565</v>
      </c>
      <c r="T54">
        <f>GW_Turb!$E54-S54</f>
        <v>0.024292348366538485</v>
      </c>
      <c r="U54">
        <f>R54-GW_Turb!$E54</f>
        <v>0.17470765163346158</v>
      </c>
      <c r="V54" s="18">
        <f>Level!B54</f>
        <v>36</v>
      </c>
      <c r="W54" s="18">
        <f>Level!C54</f>
        <v>24.969999999999995</v>
      </c>
      <c r="X54">
        <f>Level!$E54-W54</f>
        <v>2.9492947455127556</v>
      </c>
      <c r="Y54">
        <f>V54-Level!$E54</f>
        <v>8.080705254487249</v>
      </c>
      <c r="Z54">
        <f>Velo!B54</f>
        <v>0.32372921662434745</v>
      </c>
      <c r="AA54">
        <f>Velo!C54</f>
        <v>0.0525196844002643</v>
      </c>
      <c r="AB54">
        <f>Velo!$E54-AA54</f>
        <v>0.031203974767710176</v>
      </c>
      <c r="AC54">
        <f>Z54-Velo!$E54</f>
        <v>0.24000555745637298</v>
      </c>
      <c r="AD54" s="4">
        <f>Cross!B54</f>
        <v>1.1733</v>
      </c>
      <c r="AE54" s="4">
        <f>Cross!C54</f>
        <v>0.733425</v>
      </c>
      <c r="AF54" s="4">
        <f>Cross!$E54-AE54</f>
        <v>0.06495700043688601</v>
      </c>
      <c r="AG54" s="4">
        <f>AD54-Cross!$E54</f>
        <v>0.374917999563114</v>
      </c>
      <c r="AH54" s="18">
        <f>Temp!B54</f>
        <v>18</v>
      </c>
      <c r="AI54" s="18">
        <f>Temp!C54</f>
        <v>18</v>
      </c>
      <c r="AJ54">
        <f>Temp!$E54-AI54</f>
        <v>0</v>
      </c>
      <c r="AK54">
        <f>AH54-Temp!$E54</f>
        <v>0</v>
      </c>
      <c r="AL54" s="18">
        <f>TDS!B54</f>
        <v>0.509</v>
      </c>
      <c r="AM54" s="18">
        <f>TDS!C54</f>
        <v>0.46099999999999997</v>
      </c>
      <c r="AN54">
        <f>TDS!$E54-AM54</f>
        <v>0.001447874265507909</v>
      </c>
      <c r="AO54">
        <f>AL54-TDS!$E54</f>
        <v>0.046552125734492134</v>
      </c>
      <c r="AP54" s="18">
        <f>pH!B54</f>
        <v>7.6</v>
      </c>
      <c r="AQ54" s="18">
        <f>pH!C54</f>
        <v>7.4750000000000005</v>
      </c>
      <c r="AR54">
        <f>pH!$E54-AQ54</f>
        <v>0.034654308630002184</v>
      </c>
      <c r="AS54">
        <f>AP54-pH!$E54</f>
        <v>0.09034569136999693</v>
      </c>
      <c r="AT54" s="18">
        <f>Turb!B54</f>
        <v>30.8</v>
      </c>
      <c r="AU54" s="18">
        <f>Turb!C54</f>
        <v>9.13</v>
      </c>
      <c r="AV54">
        <f>Turb!$E54-AU54</f>
        <v>11.367400231002447</v>
      </c>
      <c r="AW54">
        <f>AT54-Turb!$E54</f>
        <v>10.302599768997553</v>
      </c>
      <c r="AX54" s="18">
        <f>Air_Temp!B54</f>
        <v>16.95</v>
      </c>
      <c r="AY54" s="18">
        <f>Air_Temp!C54</f>
        <v>16.95</v>
      </c>
      <c r="AZ54">
        <f>Air_Temp!$E54-AY54</f>
        <v>0</v>
      </c>
      <c r="BA54">
        <f>AX54-Air_Temp!$E54</f>
        <v>0</v>
      </c>
      <c r="BB54">
        <f>Precip!B54</f>
        <v>2.6</v>
      </c>
      <c r="BC54">
        <f>Precip!C54</f>
        <v>0.13</v>
      </c>
      <c r="BD54">
        <f>Precip!$E54-BC54</f>
        <v>0.39311047579544156</v>
      </c>
      <c r="BE54">
        <f>BB54-Precip!$E54</f>
        <v>2.0768895242045584</v>
      </c>
      <c r="BF54" s="18">
        <f>AQI!B54</f>
        <v>12</v>
      </c>
      <c r="BG54" s="18">
        <f>AQI!C54</f>
        <v>12</v>
      </c>
      <c r="BH54">
        <f>AQI!$E54-BG54</f>
        <v>0</v>
      </c>
      <c r="BI54">
        <f>BF54-AQI!$E54</f>
        <v>0</v>
      </c>
      <c r="BJ54" s="18">
        <f>Humid!B54</f>
        <v>83</v>
      </c>
      <c r="BK54" s="18">
        <f>Humid!C54</f>
        <v>83</v>
      </c>
      <c r="BL54">
        <f>Humid!$E54-BK54</f>
        <v>0</v>
      </c>
      <c r="BM54">
        <f>BJ54-Humid!$E54</f>
        <v>0</v>
      </c>
      <c r="BN54" s="18">
        <f>Wind!B54</f>
        <v>5.3</v>
      </c>
      <c r="BO54" s="18">
        <f>Wind!C54</f>
        <v>3.17</v>
      </c>
      <c r="BP54">
        <f>Wind!$E54-BO54</f>
        <v>1.2990860780386697</v>
      </c>
      <c r="BQ54">
        <f>BN54-Wind!$E54</f>
        <v>0.8309139219613302</v>
      </c>
    </row>
    <row r="55" spans="1:69" ht="12.75">
      <c r="A55" s="1">
        <v>38520</v>
      </c>
      <c r="B55">
        <f>GW_level!B55</f>
        <v>73</v>
      </c>
      <c r="C55">
        <f>GW_level!C55</f>
        <v>68.49999999999997</v>
      </c>
      <c r="D55">
        <f>GW_level!$E55-C55</f>
        <v>-0.0006926669494333737</v>
      </c>
      <c r="E55">
        <f>B55-GW_level!$E55</f>
        <v>4.500692666949462</v>
      </c>
      <c r="F55">
        <f>+GW_temp!B55</f>
        <v>11</v>
      </c>
      <c r="G55">
        <f>+GW_temp!C55</f>
        <v>10.98</v>
      </c>
      <c r="H55">
        <f>GW_temp!$E55-G55</f>
        <v>-0.0006649602715071978</v>
      </c>
      <c r="I55">
        <f>F55-GW_temp!$E55</f>
        <v>0.02066496027150677</v>
      </c>
      <c r="J55">
        <f>+GW_TDS!B55</f>
        <v>1.727</v>
      </c>
      <c r="K55">
        <f>+GW_TDS!C55</f>
        <v>1.727</v>
      </c>
      <c r="L55">
        <f>GW_TDS!$E55-K55</f>
        <v>0</v>
      </c>
      <c r="M55">
        <f>J55-GW_TDS!$E55</f>
        <v>0</v>
      </c>
      <c r="N55">
        <f>+GW_pH!B55</f>
        <v>6.9</v>
      </c>
      <c r="O55">
        <f>+GW_pH!C55</f>
        <v>6.9</v>
      </c>
      <c r="P55">
        <f>GW_pH!$E55-O55</f>
        <v>0</v>
      </c>
      <c r="Q55">
        <f>N55-GW_pH!$E55</f>
        <v>0</v>
      </c>
      <c r="R55">
        <f>+GW_Turb!B55</f>
        <v>1.1</v>
      </c>
      <c r="S55">
        <f>+GW_Turb!C55</f>
        <v>0.6839999999999999</v>
      </c>
      <c r="T55">
        <f>GW_Turb!$E55-S55</f>
        <v>0.04858469673307697</v>
      </c>
      <c r="U55">
        <f>R55-GW_Turb!$E55</f>
        <v>0.3674153032669232</v>
      </c>
      <c r="V55" s="18">
        <f>Level!B55</f>
        <v>31</v>
      </c>
      <c r="W55" s="18">
        <f>Level!C55</f>
        <v>25.459999999999994</v>
      </c>
      <c r="X55">
        <f>Level!$E55-W55</f>
        <v>3.9323929940170075</v>
      </c>
      <c r="Y55">
        <f>V55-Level!$E55</f>
        <v>1.6076070059829988</v>
      </c>
      <c r="Z55">
        <f>Velo!B55</f>
        <v>0.16437724526380348</v>
      </c>
      <c r="AA55">
        <f>Velo!C55</f>
        <v>0.0547196844002643</v>
      </c>
      <c r="AB55">
        <f>Velo!$E55-AA55</f>
        <v>0.041605299690280234</v>
      </c>
      <c r="AC55">
        <f>Z55-Velo!$E55</f>
        <v>0.06805226117325895</v>
      </c>
      <c r="AD55" s="4">
        <f>Cross!B55</f>
        <v>0.9753000000000001</v>
      </c>
      <c r="AE55" s="4">
        <f>Cross!C55</f>
        <v>0.742425</v>
      </c>
      <c r="AF55" s="4">
        <f>Cross!$E55-AE55</f>
        <v>0.08660933391584802</v>
      </c>
      <c r="AG55" s="4">
        <f>AD55-Cross!$E55</f>
        <v>0.14626566608415204</v>
      </c>
      <c r="AH55" s="18">
        <f>Temp!B55</f>
        <v>17</v>
      </c>
      <c r="AI55" s="18">
        <f>Temp!C55</f>
        <v>17</v>
      </c>
      <c r="AJ55">
        <f>Temp!$E55-AI55</f>
        <v>0</v>
      </c>
      <c r="AK55">
        <f>AH55-Temp!$E55</f>
        <v>0</v>
      </c>
      <c r="AL55" s="18">
        <f>TDS!B55</f>
        <v>0.595</v>
      </c>
      <c r="AM55" s="18">
        <f>TDS!C55</f>
        <v>0.491</v>
      </c>
      <c r="AN55">
        <f>TDS!$E55-AM55</f>
        <v>0.0028957485310157627</v>
      </c>
      <c r="AO55">
        <f>AL55-TDS!$E55</f>
        <v>0.10110425146898422</v>
      </c>
      <c r="AP55" s="18">
        <f>pH!B55</f>
        <v>7.5</v>
      </c>
      <c r="AQ55" s="18">
        <f>pH!C55</f>
        <v>7.5</v>
      </c>
      <c r="AR55">
        <f>pH!$E55-AQ55</f>
        <v>0</v>
      </c>
      <c r="AS55">
        <f>AP55-pH!$E55</f>
        <v>0</v>
      </c>
      <c r="AT55" s="18">
        <f>Turb!B55</f>
        <v>15.9</v>
      </c>
      <c r="AU55" s="18">
        <f>Turb!C55</f>
        <v>9.690000000000001</v>
      </c>
      <c r="AV55">
        <f>Turb!$E55-AU55</f>
        <v>6.209999999999999</v>
      </c>
      <c r="AW55">
        <f>AT55-Turb!$E55</f>
        <v>0</v>
      </c>
      <c r="AX55" s="18">
        <f>Air_Temp!B55</f>
        <v>17.3</v>
      </c>
      <c r="AY55" s="18">
        <f>Air_Temp!C55</f>
        <v>17.3</v>
      </c>
      <c r="AZ55">
        <f>Air_Temp!$E55-AY55</f>
        <v>0</v>
      </c>
      <c r="BA55">
        <f>AX55-Air_Temp!$E55</f>
        <v>0</v>
      </c>
      <c r="BB55">
        <f>Precip!B55</f>
        <v>0.2</v>
      </c>
      <c r="BC55">
        <f>Precip!C55</f>
        <v>0.16</v>
      </c>
      <c r="BD55">
        <f>Precip!$E55-BC55</f>
        <v>0.04000000000000001</v>
      </c>
      <c r="BE55">
        <f>BB55-Precip!$E55</f>
        <v>0</v>
      </c>
      <c r="BF55" s="18">
        <f>AQI!B55</f>
        <v>10</v>
      </c>
      <c r="BG55" s="18">
        <f>AQI!C55</f>
        <v>10</v>
      </c>
      <c r="BH55">
        <f>AQI!$E55-BG55</f>
        <v>0</v>
      </c>
      <c r="BI55">
        <f>BF55-AQI!$E55</f>
        <v>0</v>
      </c>
      <c r="BJ55" s="18">
        <f>Humid!B55</f>
        <v>71</v>
      </c>
      <c r="BK55" s="18">
        <f>Humid!C55</f>
        <v>71</v>
      </c>
      <c r="BL55">
        <f>Humid!$E55-BK55</f>
        <v>0</v>
      </c>
      <c r="BM55">
        <f>BJ55-Humid!$E55</f>
        <v>0</v>
      </c>
      <c r="BN55" s="18">
        <f>Wind!B55</f>
        <v>5.1</v>
      </c>
      <c r="BO55" s="18">
        <f>Wind!C55</f>
        <v>3.46</v>
      </c>
      <c r="BP55">
        <f>Wind!$E55-BO55</f>
        <v>1.6399999999999997</v>
      </c>
      <c r="BQ55">
        <f>BN55-Wind!$E55</f>
        <v>0</v>
      </c>
    </row>
    <row r="56" spans="1:69" ht="12.75">
      <c r="A56" s="1">
        <v>38521</v>
      </c>
      <c r="B56">
        <f>GW_level!B56</f>
        <v>71</v>
      </c>
      <c r="C56">
        <f>GW_level!C56</f>
        <v>68.59999999999997</v>
      </c>
      <c r="D56">
        <f>GW_level!$E56-C56</f>
        <v>-0.0008312003393200484</v>
      </c>
      <c r="E56">
        <f>B56-GW_level!$E56</f>
        <v>2.400831200339354</v>
      </c>
      <c r="F56">
        <f>+GW_temp!B56</f>
        <v>11</v>
      </c>
      <c r="G56">
        <f>+GW_temp!C56</f>
        <v>11</v>
      </c>
      <c r="H56">
        <f>GW_temp!$E56-G56</f>
        <v>0</v>
      </c>
      <c r="I56">
        <f>F56-GW_temp!$E56</f>
        <v>0</v>
      </c>
      <c r="J56">
        <f>+GW_TDS!B56</f>
        <v>1.741</v>
      </c>
      <c r="K56">
        <f>+GW_TDS!C56</f>
        <v>1.741</v>
      </c>
      <c r="L56">
        <f>GW_TDS!$E56-K56</f>
        <v>0</v>
      </c>
      <c r="M56">
        <f>J56-GW_TDS!$E56</f>
        <v>0</v>
      </c>
      <c r="N56">
        <f>+GW_pH!B56</f>
        <v>6.8</v>
      </c>
      <c r="O56">
        <f>+GW_pH!C56</f>
        <v>6.8</v>
      </c>
      <c r="P56">
        <f>GW_pH!$E56-O56</f>
        <v>0</v>
      </c>
      <c r="Q56">
        <f>N56-GW_pH!$E56</f>
        <v>0</v>
      </c>
      <c r="R56">
        <f>+GW_Turb!B56</f>
        <v>1.07</v>
      </c>
      <c r="S56">
        <f>+GW_Turb!C56</f>
        <v>0.8029999999999999</v>
      </c>
      <c r="T56">
        <f>GW_Turb!$E56-S56</f>
        <v>0.07287704509961546</v>
      </c>
      <c r="U56">
        <f>R56-GW_Turb!$E56</f>
        <v>0.19412295490038467</v>
      </c>
      <c r="V56" s="18">
        <f>Level!B56</f>
        <v>28</v>
      </c>
      <c r="W56" s="18">
        <f>Level!C56</f>
        <v>25.949999999999992</v>
      </c>
      <c r="X56">
        <f>Level!$E56-W56</f>
        <v>2.050000000000008</v>
      </c>
      <c r="Y56">
        <f>V56-Level!$E56</f>
        <v>0</v>
      </c>
      <c r="Z56">
        <f>Velo!B56</f>
        <v>0.10318775777536705</v>
      </c>
      <c r="AA56">
        <f>Velo!C56</f>
        <v>0.0569196844002643</v>
      </c>
      <c r="AB56">
        <f>Velo!$E56-AA56</f>
        <v>0.046268073375102754</v>
      </c>
      <c r="AC56">
        <f>Z56-Velo!$E56</f>
        <v>0</v>
      </c>
      <c r="AD56" s="4">
        <f>Cross!B56</f>
        <v>0.8637</v>
      </c>
      <c r="AE56" s="4">
        <f>Cross!C56</f>
        <v>0.751425</v>
      </c>
      <c r="AF56" s="4">
        <f>Cross!$E56-AE56</f>
        <v>0.10826166739481002</v>
      </c>
      <c r="AG56" s="4">
        <f>AD56-Cross!$E56</f>
        <v>0.00401333260518999</v>
      </c>
      <c r="AH56" s="18">
        <f>Temp!B56</f>
        <v>16.5</v>
      </c>
      <c r="AI56" s="18">
        <f>Temp!C56</f>
        <v>16.5</v>
      </c>
      <c r="AJ56">
        <f>Temp!$E56-AI56</f>
        <v>0</v>
      </c>
      <c r="AK56">
        <f>AH56-Temp!$E56</f>
        <v>0</v>
      </c>
      <c r="AL56" s="18">
        <f>TDS!B56</f>
        <v>0.66</v>
      </c>
      <c r="AM56" s="18">
        <f>TDS!C56</f>
        <v>0.521</v>
      </c>
      <c r="AN56">
        <f>TDS!$E56-AM56</f>
        <v>0.004343622796523561</v>
      </c>
      <c r="AO56">
        <f>AL56-TDS!$E56</f>
        <v>0.13465637720347645</v>
      </c>
      <c r="AP56" s="18">
        <f>pH!B56</f>
        <v>7.5</v>
      </c>
      <c r="AQ56" s="18">
        <f>pH!C56</f>
        <v>7.5</v>
      </c>
      <c r="AR56">
        <f>pH!$E56-AQ56</f>
        <v>0</v>
      </c>
      <c r="AS56">
        <f>AP56-pH!$E56</f>
        <v>0</v>
      </c>
      <c r="AT56" s="18">
        <f>Turb!B56</f>
        <v>10.3</v>
      </c>
      <c r="AU56" s="18">
        <f>Turb!C56</f>
        <v>10.250000000000002</v>
      </c>
      <c r="AV56">
        <f>Turb!$E56-AU56</f>
        <v>0.049999999999998934</v>
      </c>
      <c r="AW56">
        <f>AT56-Turb!$E56</f>
        <v>0</v>
      </c>
      <c r="AX56" s="18">
        <f>Air_Temp!B56</f>
        <v>17.1</v>
      </c>
      <c r="AY56" s="18">
        <f>Air_Temp!C56</f>
        <v>17.1</v>
      </c>
      <c r="AZ56">
        <f>Air_Temp!$E56-AY56</f>
        <v>0</v>
      </c>
      <c r="BA56">
        <f>AX56-Air_Temp!$E56</f>
        <v>0</v>
      </c>
      <c r="BB56">
        <f>Precip!B56</f>
        <v>0.1</v>
      </c>
      <c r="BC56">
        <f>Precip!C56</f>
        <v>0.1</v>
      </c>
      <c r="BD56">
        <f>Precip!$E56-BC56</f>
        <v>0</v>
      </c>
      <c r="BE56">
        <f>BB56-Precip!$E56</f>
        <v>0</v>
      </c>
      <c r="BF56" s="18">
        <f>AQI!B56</f>
        <v>7</v>
      </c>
      <c r="BG56" s="18">
        <f>AQI!C56</f>
        <v>7</v>
      </c>
      <c r="BH56">
        <f>AQI!$E56-BG56</f>
        <v>0</v>
      </c>
      <c r="BI56">
        <f>BF56-AQI!$E56</f>
        <v>0</v>
      </c>
      <c r="BJ56" s="18">
        <f>Humid!B56</f>
        <v>82</v>
      </c>
      <c r="BK56" s="18">
        <f>Humid!C56</f>
        <v>74.3</v>
      </c>
      <c r="BL56">
        <f>Humid!$E56-BK56</f>
        <v>1.6949354167996091</v>
      </c>
      <c r="BM56">
        <f>BJ56-Humid!$E56</f>
        <v>6.005064583200394</v>
      </c>
      <c r="BN56" s="18">
        <f>Wind!B56</f>
        <v>3.9</v>
      </c>
      <c r="BO56" s="18">
        <f>Wind!C56</f>
        <v>3.75</v>
      </c>
      <c r="BP56">
        <f>Wind!$E56-BO56</f>
        <v>0.1499999999999999</v>
      </c>
      <c r="BQ56">
        <f>BN56-Wind!$E56</f>
        <v>0</v>
      </c>
    </row>
    <row r="57" spans="1:69" ht="12.75">
      <c r="A57" s="1">
        <v>38522</v>
      </c>
      <c r="B57">
        <f>GW_level!B57</f>
        <v>68</v>
      </c>
      <c r="C57">
        <f>GW_level!C57</f>
        <v>68</v>
      </c>
      <c r="D57">
        <f>GW_level!$E57-C57</f>
        <v>0</v>
      </c>
      <c r="E57">
        <f>B57-GW_level!$E57</f>
        <v>0</v>
      </c>
      <c r="F57">
        <f>+GW_temp!B57</f>
        <v>11</v>
      </c>
      <c r="G57">
        <f>+GW_temp!C57</f>
        <v>11</v>
      </c>
      <c r="H57">
        <f>GW_temp!$E57-G57</f>
        <v>0</v>
      </c>
      <c r="I57">
        <f>F57-GW_temp!$E57</f>
        <v>0</v>
      </c>
      <c r="J57">
        <f>+GW_TDS!B57</f>
        <v>1.705</v>
      </c>
      <c r="K57">
        <f>+GW_TDS!C57</f>
        <v>1.705</v>
      </c>
      <c r="L57">
        <f>GW_TDS!$E57-K57</f>
        <v>0</v>
      </c>
      <c r="M57">
        <f>J57-GW_TDS!$E57</f>
        <v>0</v>
      </c>
      <c r="N57">
        <f>+GW_pH!B57</f>
        <v>6.8</v>
      </c>
      <c r="O57">
        <f>+GW_pH!C57</f>
        <v>6.8</v>
      </c>
      <c r="P57">
        <f>GW_pH!$E57-O57</f>
        <v>0</v>
      </c>
      <c r="Q57">
        <f>N57-GW_pH!$E57</f>
        <v>0</v>
      </c>
      <c r="R57">
        <f>+GW_Turb!B57</f>
        <v>0.921</v>
      </c>
      <c r="S57">
        <f>+GW_Turb!C57</f>
        <v>0.921</v>
      </c>
      <c r="T57">
        <f>GW_Turb!$E57-S57</f>
        <v>0</v>
      </c>
      <c r="U57">
        <f>R57-GW_Turb!$E57</f>
        <v>0</v>
      </c>
      <c r="V57" s="18">
        <f>Level!B57</f>
        <v>26</v>
      </c>
      <c r="W57" s="18">
        <f>Level!C57</f>
        <v>26</v>
      </c>
      <c r="X57">
        <f>Level!$E57-W57</f>
        <v>0</v>
      </c>
      <c r="Y57">
        <f>V57-Level!$E57</f>
        <v>0</v>
      </c>
      <c r="Z57">
        <f>Velo!B57</f>
        <v>0.07335742751540292</v>
      </c>
      <c r="AA57">
        <f>Velo!C57</f>
        <v>0.0591196844002643</v>
      </c>
      <c r="AB57">
        <f>Velo!$E57-AA57</f>
        <v>0.014237743115138618</v>
      </c>
      <c r="AC57">
        <f>Z57-Velo!$E57</f>
        <v>0</v>
      </c>
      <c r="AD57" s="4">
        <f>Cross!B57</f>
        <v>0.7923</v>
      </c>
      <c r="AE57" s="4">
        <f>Cross!C57</f>
        <v>0.760425</v>
      </c>
      <c r="AF57" s="4">
        <f>Cross!$E57-AE57</f>
        <v>0.03187499999999999</v>
      </c>
      <c r="AG57" s="4">
        <f>AD57-Cross!$E57</f>
        <v>0</v>
      </c>
      <c r="AH57" s="18">
        <f>Temp!B57</f>
        <v>16</v>
      </c>
      <c r="AI57" s="18">
        <f>Temp!C57</f>
        <v>16</v>
      </c>
      <c r="AJ57">
        <f>Temp!$E57-AI57</f>
        <v>0</v>
      </c>
      <c r="AK57">
        <f>AH57-Temp!$E57</f>
        <v>0</v>
      </c>
      <c r="AL57" s="18">
        <f>TDS!B57</f>
        <v>0.762</v>
      </c>
      <c r="AM57" s="18">
        <f>TDS!C57</f>
        <v>0.551</v>
      </c>
      <c r="AN57">
        <f>TDS!$E57-AM57</f>
        <v>0.005791497062031414</v>
      </c>
      <c r="AO57">
        <f>AL57-TDS!$E57</f>
        <v>0.20520850293796855</v>
      </c>
      <c r="AP57" s="18">
        <f>pH!B57</f>
        <v>7.5</v>
      </c>
      <c r="AQ57" s="18">
        <f>pH!C57</f>
        <v>7.5</v>
      </c>
      <c r="AR57">
        <f>pH!$E57-AQ57</f>
        <v>0</v>
      </c>
      <c r="AS57">
        <f>AP57-pH!$E57</f>
        <v>0</v>
      </c>
      <c r="AT57" s="18">
        <f>Turb!B57</f>
        <v>7.89</v>
      </c>
      <c r="AU57" s="18">
        <f>Turb!C57</f>
        <v>7.89</v>
      </c>
      <c r="AV57">
        <f>Turb!$E57-AU57</f>
        <v>0</v>
      </c>
      <c r="AW57">
        <f>AT57-Turb!$E57</f>
        <v>0</v>
      </c>
      <c r="AX57" s="18">
        <f>Air_Temp!B57</f>
        <v>15.15</v>
      </c>
      <c r="AY57" s="18">
        <f>Air_Temp!C57</f>
        <v>15.15</v>
      </c>
      <c r="AZ57">
        <f>Air_Temp!$E57-AY57</f>
        <v>0</v>
      </c>
      <c r="BA57">
        <f>AX57-Air_Temp!$E57</f>
        <v>0</v>
      </c>
      <c r="BB57">
        <f>Precip!B57</f>
        <v>0</v>
      </c>
      <c r="BC57">
        <f>Precip!C57</f>
        <v>0</v>
      </c>
      <c r="BD57">
        <f>Precip!$E57-BC57</f>
        <v>0</v>
      </c>
      <c r="BE57">
        <f>BB57-Precip!$E57</f>
        <v>0</v>
      </c>
      <c r="BF57" s="18">
        <f>AQI!B57</f>
        <v>17</v>
      </c>
      <c r="BG57" s="18">
        <f>AQI!C57</f>
        <v>10</v>
      </c>
      <c r="BH57">
        <f>AQI!$E57-BG57</f>
        <v>1.6042382880026604</v>
      </c>
      <c r="BI57">
        <f>BF57-AQI!$E57</f>
        <v>5.39576171199734</v>
      </c>
      <c r="BJ57" s="18">
        <f>Humid!B57</f>
        <v>77</v>
      </c>
      <c r="BK57" s="18">
        <f>Humid!C57</f>
        <v>77</v>
      </c>
      <c r="BL57">
        <f>Humid!$E57-BK57</f>
        <v>0</v>
      </c>
      <c r="BM57">
        <f>BJ57-Humid!$E57</f>
        <v>0</v>
      </c>
      <c r="BN57" s="18">
        <f>Wind!B57</f>
        <v>2.5</v>
      </c>
      <c r="BO57" s="18">
        <f>Wind!C57</f>
        <v>2.5</v>
      </c>
      <c r="BP57">
        <f>Wind!$E57-BO57</f>
        <v>0</v>
      </c>
      <c r="BQ57">
        <f>BN57-Wind!$E57</f>
        <v>0</v>
      </c>
    </row>
    <row r="58" spans="1:69" ht="12.75">
      <c r="A58" s="1">
        <v>38523</v>
      </c>
      <c r="B58">
        <f>GW_level!B58</f>
        <v>69</v>
      </c>
      <c r="C58">
        <f>GW_level!C58</f>
        <v>68.1</v>
      </c>
      <c r="D58">
        <f>GW_level!$E58-C58</f>
        <v>-0.00013853338988667474</v>
      </c>
      <c r="E58">
        <f>B58-GW_level!$E58</f>
        <v>0.9001385333898924</v>
      </c>
      <c r="F58">
        <f>+GW_temp!B58</f>
        <v>11</v>
      </c>
      <c r="G58">
        <f>+GW_temp!C58</f>
        <v>11</v>
      </c>
      <c r="H58">
        <f>GW_temp!$E58-G58</f>
        <v>0</v>
      </c>
      <c r="I58">
        <f>F58-GW_temp!$E58</f>
        <v>0</v>
      </c>
      <c r="J58">
        <f>+GW_TDS!B58</f>
        <v>1.66</v>
      </c>
      <c r="K58">
        <f>+GW_TDS!C58</f>
        <v>1.66</v>
      </c>
      <c r="L58">
        <f>GW_TDS!$E58-K58</f>
        <v>0</v>
      </c>
      <c r="M58">
        <f>J58-GW_TDS!$E58</f>
        <v>0</v>
      </c>
      <c r="N58">
        <f>+GW_pH!B58</f>
        <v>6.8</v>
      </c>
      <c r="O58">
        <f>+GW_pH!C58</f>
        <v>6.8</v>
      </c>
      <c r="P58">
        <f>GW_pH!$E58-O58</f>
        <v>0</v>
      </c>
      <c r="Q58">
        <f>N58-GW_pH!$E58</f>
        <v>0</v>
      </c>
      <c r="V58" s="18">
        <f>Level!B58</f>
        <v>25.5</v>
      </c>
      <c r="W58" s="18">
        <f>Level!C58</f>
        <v>25.5</v>
      </c>
      <c r="X58">
        <f>Level!$E58-W58</f>
        <v>0</v>
      </c>
      <c r="Y58">
        <f>V58-Level!$E58</f>
        <v>0</v>
      </c>
      <c r="Z58">
        <f>Velo!B58</f>
        <v>0.06706306484697495</v>
      </c>
      <c r="AA58">
        <f>Velo!C58</f>
        <v>0.0613196844002643</v>
      </c>
      <c r="AB58">
        <f>Velo!$E58-AA58</f>
        <v>0.005743380446710654</v>
      </c>
      <c r="AC58">
        <f>Z58-Velo!$E58</f>
        <v>0</v>
      </c>
      <c r="AD58" s="4">
        <f>Cross!B58</f>
        <v>0.774825</v>
      </c>
      <c r="AE58" s="4">
        <f>Cross!C58</f>
        <v>0.769425</v>
      </c>
      <c r="AF58" s="4">
        <f>Cross!$E58-AE58</f>
        <v>0.00539999999999996</v>
      </c>
      <c r="AG58" s="4">
        <f>AD58-Cross!$E58</f>
        <v>0</v>
      </c>
      <c r="AH58" s="18">
        <f>Temp!B58</f>
        <v>15</v>
      </c>
      <c r="AI58" s="18">
        <f>Temp!C58</f>
        <v>15</v>
      </c>
      <c r="AJ58">
        <f>Temp!$E58-AI58</f>
        <v>0</v>
      </c>
      <c r="AK58">
        <f>AH58-Temp!$E58</f>
        <v>0</v>
      </c>
      <c r="AL58" s="18">
        <f>TDS!B58</f>
        <v>0.76</v>
      </c>
      <c r="AM58" s="18">
        <f>TDS!C58</f>
        <v>0.5810000000000001</v>
      </c>
      <c r="AN58">
        <f>TDS!$E58-AM58</f>
        <v>0.007239371327539268</v>
      </c>
      <c r="AO58">
        <f>AL58-TDS!$E58</f>
        <v>0.17176062867246067</v>
      </c>
      <c r="AP58" s="18">
        <f>pH!B58</f>
        <v>7.5</v>
      </c>
      <c r="AQ58" s="18">
        <f>pH!C58</f>
        <v>7.5</v>
      </c>
      <c r="AR58">
        <f>pH!$E58-AQ58</f>
        <v>0</v>
      </c>
      <c r="AS58">
        <f>AP58-pH!$E58</f>
        <v>0</v>
      </c>
      <c r="AT58" s="18">
        <f>Turb!B58</f>
        <v>11.6</v>
      </c>
      <c r="AU58" s="18">
        <f>Turb!C58</f>
        <v>8.45</v>
      </c>
      <c r="AV58">
        <f>Turb!$E58-AU58</f>
        <v>3.1500000000000004</v>
      </c>
      <c r="AW58">
        <f>AT58-Turb!$E58</f>
        <v>0</v>
      </c>
      <c r="AX58" s="18">
        <f>Air_Temp!B58</f>
        <v>16.3</v>
      </c>
      <c r="AY58" s="18">
        <f>Air_Temp!C58</f>
        <v>16.16</v>
      </c>
      <c r="AZ58">
        <f>Air_Temp!$E58-AY58</f>
        <v>0.14000000000000057</v>
      </c>
      <c r="BA58">
        <f>AX58-Air_Temp!$E58</f>
        <v>0</v>
      </c>
      <c r="BB58">
        <f>Precip!B58</f>
        <v>0</v>
      </c>
      <c r="BC58">
        <f>Precip!C58</f>
        <v>0</v>
      </c>
      <c r="BD58">
        <f>Precip!$E58-BC58</f>
        <v>0</v>
      </c>
      <c r="BE58">
        <f>BB58-Precip!$E58</f>
        <v>0</v>
      </c>
      <c r="BF58" s="18">
        <f>AQI!B58</f>
        <v>42</v>
      </c>
      <c r="BG58" s="18">
        <f>AQI!C58</f>
        <v>13</v>
      </c>
      <c r="BH58">
        <f>AQI!$E58-BG58</f>
        <v>3.208476576005321</v>
      </c>
      <c r="BI58">
        <f>BF58-AQI!$E58</f>
        <v>25.79152342399468</v>
      </c>
      <c r="BJ58" s="18">
        <f>Humid!B58</f>
        <v>76</v>
      </c>
      <c r="BK58" s="18">
        <f>Humid!C58</f>
        <v>76</v>
      </c>
      <c r="BL58">
        <f>Humid!$E58-BK58</f>
        <v>0</v>
      </c>
      <c r="BM58">
        <f>BJ58-Humid!$E58</f>
        <v>0</v>
      </c>
      <c r="BN58" s="18">
        <f>Wind!B58</f>
        <v>2</v>
      </c>
      <c r="BO58" s="18">
        <f>Wind!C58</f>
        <v>2</v>
      </c>
      <c r="BP58">
        <f>Wind!$E58-BO58</f>
        <v>0</v>
      </c>
      <c r="BQ58">
        <f>BN58-Wind!$E58</f>
        <v>0</v>
      </c>
    </row>
    <row r="59" spans="1:69" ht="12.75">
      <c r="A59" s="1">
        <v>38524</v>
      </c>
      <c r="B59">
        <f>GW_level!B59</f>
        <v>65</v>
      </c>
      <c r="C59">
        <f>GW_level!C59</f>
        <v>65</v>
      </c>
      <c r="D59">
        <f>GW_level!$E59-C59</f>
        <v>0</v>
      </c>
      <c r="E59">
        <f>B59-GW_level!$E59</f>
        <v>0</v>
      </c>
      <c r="F59">
        <f>+GW_temp!B59</f>
        <v>11</v>
      </c>
      <c r="G59">
        <f>+GW_temp!C59</f>
        <v>11</v>
      </c>
      <c r="H59">
        <f>GW_temp!$E59-G59</f>
        <v>0</v>
      </c>
      <c r="I59">
        <f>F59-GW_temp!$E59</f>
        <v>0</v>
      </c>
      <c r="J59">
        <f>+GW_TDS!B59</f>
        <v>1.738</v>
      </c>
      <c r="K59">
        <f>+GW_TDS!C59</f>
        <v>1.7</v>
      </c>
      <c r="L59">
        <f>GW_TDS!$E59-K59</f>
        <v>0.004939996121265722</v>
      </c>
      <c r="M59">
        <f>J59-GW_TDS!$E59</f>
        <v>0.03306000387873431</v>
      </c>
      <c r="N59">
        <f>+GW_pH!B59</f>
        <v>6.9</v>
      </c>
      <c r="O59">
        <f>+GW_pH!C59</f>
        <v>6.875</v>
      </c>
      <c r="P59">
        <f>GW_pH!$E59-O59</f>
        <v>0.025000000000000355</v>
      </c>
      <c r="Q59">
        <f>N59-GW_pH!$E59</f>
        <v>0</v>
      </c>
      <c r="V59" s="18">
        <f>Level!B59</f>
        <v>25</v>
      </c>
      <c r="W59" s="18">
        <f>Level!C59</f>
        <v>25</v>
      </c>
      <c r="X59">
        <f>Level!$E59-W59</f>
        <v>0</v>
      </c>
      <c r="Y59">
        <f>V59-Level!$E59</f>
        <v>0</v>
      </c>
      <c r="Z59">
        <f>Velo!B59</f>
        <v>0.061191950158697966</v>
      </c>
      <c r="AA59">
        <f>Velo!C59</f>
        <v>0.061191950158697966</v>
      </c>
      <c r="AB59">
        <f>Velo!$E59-AA59</f>
        <v>0</v>
      </c>
      <c r="AC59">
        <f>Z59-Velo!$E59</f>
        <v>0</v>
      </c>
      <c r="AD59" s="4">
        <f>Cross!B59</f>
        <v>0.7575</v>
      </c>
      <c r="AE59" s="4">
        <f>Cross!C59</f>
        <v>0.7575</v>
      </c>
      <c r="AF59" s="4">
        <f>Cross!$E59-AE59</f>
        <v>0</v>
      </c>
      <c r="AG59" s="4">
        <f>AD59-Cross!$E59</f>
        <v>0</v>
      </c>
      <c r="AH59" s="18">
        <f>Temp!B59</f>
        <v>17</v>
      </c>
      <c r="AI59" s="18">
        <f>Temp!C59</f>
        <v>15.75</v>
      </c>
      <c r="AJ59">
        <f>Temp!$E59-AI59</f>
        <v>0.28739297175822287</v>
      </c>
      <c r="AK59">
        <f>AH59-Temp!$E59</f>
        <v>0.9626070282417771</v>
      </c>
      <c r="AL59" s="18">
        <f>TDS!B59</f>
        <v>0.798</v>
      </c>
      <c r="AM59" s="18">
        <f>TDS!C59</f>
        <v>0.6110000000000001</v>
      </c>
      <c r="AN59">
        <f>TDS!$E59-AM59</f>
        <v>0.008687245593047122</v>
      </c>
      <c r="AO59">
        <f>AL59-TDS!$E59</f>
        <v>0.17831275440695282</v>
      </c>
      <c r="AP59" s="18">
        <f>pH!B59</f>
        <v>7.5</v>
      </c>
      <c r="AQ59" s="18">
        <f>pH!C59</f>
        <v>7.5</v>
      </c>
      <c r="AR59">
        <f>pH!$E59-AQ59</f>
        <v>0</v>
      </c>
      <c r="AS59">
        <f>AP59-pH!$E59</f>
        <v>0</v>
      </c>
      <c r="AT59" s="18">
        <f>Turb!B59</f>
        <v>14.4</v>
      </c>
      <c r="AU59" s="18">
        <f>Turb!C59</f>
        <v>9.01</v>
      </c>
      <c r="AV59">
        <f>Turb!$E59-AU59</f>
        <v>5.390000000000001</v>
      </c>
      <c r="AW59">
        <f>AT59-Turb!$E59</f>
        <v>0</v>
      </c>
      <c r="AX59" s="18">
        <f>Air_Temp!B59</f>
        <v>19.85</v>
      </c>
      <c r="AY59" s="18">
        <f>Air_Temp!C59</f>
        <v>17.17</v>
      </c>
      <c r="AZ59">
        <f>Air_Temp!$E59-AY59</f>
        <v>0.34617875504373075</v>
      </c>
      <c r="BA59">
        <f>AX59-Air_Temp!$E59</f>
        <v>2.333821244956269</v>
      </c>
      <c r="BB59">
        <f>Precip!B59</f>
        <v>0.05</v>
      </c>
      <c r="BC59">
        <f>Precip!C59</f>
        <v>0.03</v>
      </c>
      <c r="BD59">
        <f>Precip!$E59-BC59</f>
        <v>0.020000000000000004</v>
      </c>
      <c r="BE59">
        <f>BB59-Precip!$E59</f>
        <v>0</v>
      </c>
      <c r="BF59" s="18">
        <f>AQI!B59</f>
        <v>34</v>
      </c>
      <c r="BG59" s="18">
        <f>AQI!C59</f>
        <v>16</v>
      </c>
      <c r="BH59">
        <f>AQI!$E59-BG59</f>
        <v>4.8127148640079795</v>
      </c>
      <c r="BI59">
        <f>BF59-AQI!$E59</f>
        <v>13.18728513599202</v>
      </c>
      <c r="BJ59" s="18">
        <f>Humid!B59</f>
        <v>79</v>
      </c>
      <c r="BK59" s="18">
        <f>Humid!C59</f>
        <v>79</v>
      </c>
      <c r="BL59">
        <f>Humid!$E59-BK59</f>
        <v>0</v>
      </c>
      <c r="BM59">
        <f>BJ59-Humid!$E59</f>
        <v>0</v>
      </c>
      <c r="BN59" s="18">
        <f>Wind!B59</f>
        <v>3.9</v>
      </c>
      <c r="BO59" s="18">
        <f>Wind!C59</f>
        <v>2.29</v>
      </c>
      <c r="BP59">
        <f>Wind!$E59-BO59</f>
        <v>0.43302869267955657</v>
      </c>
      <c r="BQ59">
        <f>BN59-Wind!$E59</f>
        <v>1.1769713073204433</v>
      </c>
    </row>
    <row r="60" spans="1:69" ht="12.75">
      <c r="A60" s="1">
        <v>38525</v>
      </c>
      <c r="B60">
        <f>GW_level!B60</f>
        <v>63</v>
      </c>
      <c r="C60">
        <f>GW_level!C60</f>
        <v>63</v>
      </c>
      <c r="D60">
        <f>GW_level!$E60-C60</f>
        <v>0</v>
      </c>
      <c r="E60">
        <f>B60-GW_level!$E60</f>
        <v>0</v>
      </c>
      <c r="F60">
        <f>+GW_temp!B60</f>
        <v>11.5</v>
      </c>
      <c r="G60">
        <f>+GW_temp!C60</f>
        <v>11.24</v>
      </c>
      <c r="H60">
        <f>GW_temp!$E60-G60</f>
        <v>-0.0003324801357535989</v>
      </c>
      <c r="I60">
        <f>F60-GW_temp!$E60</f>
        <v>0.2603324801357534</v>
      </c>
      <c r="J60">
        <f>+GW_TDS!B60</f>
        <v>1.73</v>
      </c>
      <c r="K60">
        <f>+GW_TDS!C60</f>
        <v>1.73</v>
      </c>
      <c r="L60">
        <f>GW_TDS!$E60-K60</f>
        <v>0</v>
      </c>
      <c r="M60">
        <f>J60-GW_TDS!$E60</f>
        <v>0</v>
      </c>
      <c r="N60">
        <f>+GW_pH!B60</f>
        <v>6.9</v>
      </c>
      <c r="O60">
        <f>+GW_pH!C60</f>
        <v>6.9</v>
      </c>
      <c r="P60">
        <f>GW_pH!$E60-O60</f>
        <v>0</v>
      </c>
      <c r="Q60">
        <f>N60-GW_pH!$E60</f>
        <v>0</v>
      </c>
      <c r="V60" s="18">
        <f>Level!B60</f>
        <v>25</v>
      </c>
      <c r="W60" s="18">
        <f>Level!C60</f>
        <v>25</v>
      </c>
      <c r="X60">
        <f>Level!$E60-W60</f>
        <v>0</v>
      </c>
      <c r="Y60">
        <f>V60-Level!$E60</f>
        <v>0</v>
      </c>
      <c r="Z60">
        <f>Velo!B60</f>
        <v>0.061191950158697966</v>
      </c>
      <c r="AA60">
        <f>Velo!C60</f>
        <v>0.061191950158697966</v>
      </c>
      <c r="AB60">
        <f>Velo!$E60-AA60</f>
        <v>0</v>
      </c>
      <c r="AC60">
        <f>Z60-Velo!$E60</f>
        <v>0</v>
      </c>
      <c r="AD60" s="4">
        <f>Cross!B60</f>
        <v>0.7575</v>
      </c>
      <c r="AE60" s="4">
        <f>Cross!C60</f>
        <v>0.7575</v>
      </c>
      <c r="AF60" s="4">
        <f>Cross!$E60-AE60</f>
        <v>0</v>
      </c>
      <c r="AG60" s="4">
        <f>AD60-Cross!$E60</f>
        <v>0</v>
      </c>
      <c r="AH60" s="18">
        <f>Temp!B60</f>
        <v>18.5</v>
      </c>
      <c r="AI60" s="18">
        <f>Temp!C60</f>
        <v>16.5</v>
      </c>
      <c r="AJ60">
        <f>Temp!$E60-AI60</f>
        <v>0.5747859435164457</v>
      </c>
      <c r="AK60">
        <f>AH60-Temp!$E60</f>
        <v>1.4252140564835543</v>
      </c>
      <c r="AL60" s="18">
        <f>TDS!B60</f>
        <v>0.808</v>
      </c>
      <c r="AM60" s="18">
        <f>TDS!C60</f>
        <v>0.6410000000000001</v>
      </c>
      <c r="AN60">
        <f>TDS!$E60-AM60</f>
        <v>0.010135119858554975</v>
      </c>
      <c r="AO60">
        <f>AL60-TDS!$E60</f>
        <v>0.15686488014144495</v>
      </c>
      <c r="AP60" s="18">
        <f>pH!B60</f>
        <v>7.5</v>
      </c>
      <c r="AQ60" s="18">
        <f>pH!C60</f>
        <v>7.5</v>
      </c>
      <c r="AR60">
        <f>pH!$E60-AQ60</f>
        <v>0</v>
      </c>
      <c r="AS60">
        <f>AP60-pH!$E60</f>
        <v>0</v>
      </c>
      <c r="AT60" s="18">
        <f>Turb!B60</f>
        <v>15</v>
      </c>
      <c r="AU60" s="18">
        <f>Turb!C60</f>
        <v>9.57</v>
      </c>
      <c r="AV60">
        <f>Turb!$E60-AU60</f>
        <v>5.43</v>
      </c>
      <c r="AW60">
        <f>AT60-Turb!$E60</f>
        <v>0</v>
      </c>
      <c r="AX60" s="18">
        <f>Air_Temp!B60</f>
        <v>19.25</v>
      </c>
      <c r="AY60" s="18">
        <f>Air_Temp!C60</f>
        <v>18.180000000000003</v>
      </c>
      <c r="AZ60">
        <f>Air_Temp!$E60-AY60</f>
        <v>0.5523575100874574</v>
      </c>
      <c r="BA60">
        <f>AX60-Air_Temp!$E60</f>
        <v>0.5176424899125394</v>
      </c>
      <c r="BB60">
        <f>Precip!B60</f>
        <v>0</v>
      </c>
      <c r="BC60">
        <f>Precip!C60</f>
        <v>0</v>
      </c>
      <c r="BD60">
        <f>Precip!$E60-BC60</f>
        <v>0</v>
      </c>
      <c r="BE60">
        <f>BB60-Precip!$E60</f>
        <v>0</v>
      </c>
      <c r="BF60" s="18">
        <f>AQI!B60</f>
        <v>23</v>
      </c>
      <c r="BG60" s="18">
        <f>AQI!C60</f>
        <v>19</v>
      </c>
      <c r="BH60">
        <f>AQI!$E60-BG60</f>
        <v>4</v>
      </c>
      <c r="BI60">
        <f>BF60-AQI!$E60</f>
        <v>0</v>
      </c>
      <c r="BJ60" s="18">
        <f>Humid!B60</f>
        <v>85</v>
      </c>
      <c r="BK60" s="18">
        <f>Humid!C60</f>
        <v>82.3</v>
      </c>
      <c r="BL60">
        <f>Humid!$E60-BK60</f>
        <v>1.6949354167996091</v>
      </c>
      <c r="BM60">
        <f>BJ60-Humid!$E60</f>
        <v>1.0050645832003937</v>
      </c>
      <c r="BN60" s="18">
        <f>Wind!B60</f>
        <v>5.4</v>
      </c>
      <c r="BO60" s="18">
        <f>Wind!C60</f>
        <v>2.58</v>
      </c>
      <c r="BP60">
        <f>Wind!$E60-BO60</f>
        <v>0.8660573853591131</v>
      </c>
      <c r="BQ60">
        <f>BN60-Wind!$E60</f>
        <v>1.9539426146408871</v>
      </c>
    </row>
    <row r="61" spans="1:69" ht="12.75">
      <c r="A61" s="1">
        <v>38526</v>
      </c>
      <c r="B61">
        <f>GW_level!B61</f>
        <v>62</v>
      </c>
      <c r="C61">
        <f>GW_level!C61</f>
        <v>62</v>
      </c>
      <c r="D61">
        <f>GW_level!$E61-C61</f>
        <v>0</v>
      </c>
      <c r="E61">
        <f>B61-GW_level!$E61</f>
        <v>0</v>
      </c>
      <c r="F61">
        <f>+GW_temp!B61</f>
        <v>11.5</v>
      </c>
      <c r="G61">
        <f>+GW_temp!C61</f>
        <v>11.48</v>
      </c>
      <c r="H61">
        <f>GW_temp!$E61-G61</f>
        <v>-0.0006649602715071978</v>
      </c>
      <c r="I61">
        <f>F61-GW_temp!$E61</f>
        <v>0.02066496027150677</v>
      </c>
      <c r="J61">
        <f>+GW_TDS!B61</f>
        <v>1.778</v>
      </c>
      <c r="K61">
        <f>+GW_TDS!C61</f>
        <v>1.77</v>
      </c>
      <c r="L61">
        <f>GW_TDS!$E61-K61</f>
        <v>0.004939996121265722</v>
      </c>
      <c r="M61">
        <f>J61-GW_TDS!$E61</f>
        <v>0.0030600038787342854</v>
      </c>
      <c r="N61">
        <f>+GW_pH!B61</f>
        <v>6.7</v>
      </c>
      <c r="O61">
        <f>+GW_pH!C61</f>
        <v>6.7</v>
      </c>
      <c r="P61">
        <f>GW_pH!$E61-O61</f>
        <v>0</v>
      </c>
      <c r="Q61">
        <f>N61-GW_pH!$E61</f>
        <v>0</v>
      </c>
      <c r="V61" s="18">
        <f>Level!B61</f>
        <v>24</v>
      </c>
      <c r="W61" s="18">
        <f>Level!C61</f>
        <v>24</v>
      </c>
      <c r="X61">
        <f>Level!$E61-W61</f>
        <v>0</v>
      </c>
      <c r="Y61">
        <f>V61-Level!$E61</f>
        <v>0</v>
      </c>
      <c r="Z61">
        <f>Velo!B61</f>
        <v>0.05063957755349744</v>
      </c>
      <c r="AA61">
        <f>Velo!C61</f>
        <v>0.05063957755349744</v>
      </c>
      <c r="AB61">
        <f>Velo!$E61-AA61</f>
        <v>0</v>
      </c>
      <c r="AC61">
        <f>Z61-Velo!$E61</f>
        <v>0</v>
      </c>
      <c r="AD61" s="4">
        <f>Cross!B61</f>
        <v>0.7232999999999999</v>
      </c>
      <c r="AE61" s="4">
        <f>Cross!C61</f>
        <v>0.7232999999999999</v>
      </c>
      <c r="AF61" s="4">
        <f>Cross!$E61-AE61</f>
        <v>0</v>
      </c>
      <c r="AG61" s="4">
        <f>AD61-Cross!$E61</f>
        <v>0</v>
      </c>
      <c r="AH61" s="18">
        <f>Temp!B61</f>
        <v>16.5</v>
      </c>
      <c r="AI61" s="18">
        <f>Temp!C61</f>
        <v>16.5</v>
      </c>
      <c r="AJ61">
        <f>Temp!$E61-AI61</f>
        <v>0</v>
      </c>
      <c r="AK61">
        <f>AH61-Temp!$E61</f>
        <v>0</v>
      </c>
      <c r="AL61" s="18">
        <f>TDS!B61</f>
        <v>0.73</v>
      </c>
      <c r="AM61" s="18">
        <f>TDS!C61</f>
        <v>0.6710000000000002</v>
      </c>
      <c r="AN61">
        <f>TDS!$E61-AM61</f>
        <v>0.011582994124062829</v>
      </c>
      <c r="AO61">
        <f>AL61-TDS!$E61</f>
        <v>0.047417005875937</v>
      </c>
      <c r="AP61" s="18">
        <f>pH!B61</f>
        <v>7.4</v>
      </c>
      <c r="AQ61" s="18">
        <f>pH!C61</f>
        <v>7.4</v>
      </c>
      <c r="AR61">
        <f>pH!$E61-AQ61</f>
        <v>0</v>
      </c>
      <c r="AS61">
        <f>AP61-pH!$E61</f>
        <v>0</v>
      </c>
      <c r="AT61" s="18">
        <f>Turb!B61</f>
        <v>12</v>
      </c>
      <c r="AU61" s="18">
        <f>Turb!C61</f>
        <v>10.13</v>
      </c>
      <c r="AV61">
        <f>Turb!$E61-AU61</f>
        <v>1.8699999999999992</v>
      </c>
      <c r="AW61">
        <f>AT61-Turb!$E61</f>
        <v>0</v>
      </c>
      <c r="AX61" s="18">
        <f>Air_Temp!B61</f>
        <v>18.3</v>
      </c>
      <c r="AY61" s="18">
        <f>Air_Temp!C61</f>
        <v>18.3</v>
      </c>
      <c r="AZ61">
        <f>Air_Temp!$E61-AY61</f>
        <v>0</v>
      </c>
      <c r="BA61">
        <f>AX61-Air_Temp!$E61</f>
        <v>0</v>
      </c>
      <c r="BB61">
        <f>Precip!B61</f>
        <v>0</v>
      </c>
      <c r="BC61">
        <f>Precip!C61</f>
        <v>0</v>
      </c>
      <c r="BD61">
        <f>Precip!$E61-BC61</f>
        <v>0</v>
      </c>
      <c r="BE61">
        <f>BB61-Precip!$E61</f>
        <v>0</v>
      </c>
      <c r="BF61" s="18">
        <f>AQI!B61</f>
        <v>40</v>
      </c>
      <c r="BG61" s="18">
        <f>AQI!C61</f>
        <v>22</v>
      </c>
      <c r="BH61">
        <f>AQI!$E61-BG61</f>
        <v>5.604238288002662</v>
      </c>
      <c r="BI61">
        <f>BF61-AQI!$E61</f>
        <v>12.395761711997338</v>
      </c>
      <c r="BJ61" s="18">
        <f>Humid!B61</f>
        <v>59</v>
      </c>
      <c r="BK61" s="18">
        <f>Humid!C61</f>
        <v>59</v>
      </c>
      <c r="BL61">
        <f>Humid!$E61-BK61</f>
        <v>0</v>
      </c>
      <c r="BM61">
        <f>BJ61-Humid!$E61</f>
        <v>0</v>
      </c>
      <c r="BN61" s="18">
        <f>Wind!B61</f>
        <v>3.9</v>
      </c>
      <c r="BO61" s="18">
        <f>Wind!C61</f>
        <v>2.87</v>
      </c>
      <c r="BP61">
        <f>Wind!$E61-BO61</f>
        <v>1.0299999999999998</v>
      </c>
      <c r="BQ61">
        <f>BN61-Wind!$E61</f>
        <v>0</v>
      </c>
    </row>
    <row r="62" spans="1:69" ht="12.75">
      <c r="A62" s="1">
        <v>38527</v>
      </c>
      <c r="B62">
        <f>GW_level!B62</f>
        <v>62</v>
      </c>
      <c r="C62">
        <f>GW_level!C62</f>
        <v>62</v>
      </c>
      <c r="D62">
        <f>GW_level!$E62-C62</f>
        <v>0</v>
      </c>
      <c r="E62">
        <f>B62-GW_level!$E62</f>
        <v>0</v>
      </c>
      <c r="F62">
        <f>+GW_temp!B62</f>
        <v>11.5</v>
      </c>
      <c r="G62">
        <f>+GW_temp!C62</f>
        <v>11.5</v>
      </c>
      <c r="H62">
        <f>GW_temp!$E62-G62</f>
        <v>0</v>
      </c>
      <c r="I62">
        <f>F62-GW_temp!$E62</f>
        <v>0</v>
      </c>
      <c r="J62">
        <f>+GW_TDS!B62</f>
        <v>1.725</v>
      </c>
      <c r="K62">
        <f>+GW_TDS!C62</f>
        <v>1.725</v>
      </c>
      <c r="L62">
        <f>GW_TDS!$E62-K62</f>
        <v>0</v>
      </c>
      <c r="M62">
        <f>J62-GW_TDS!$E62</f>
        <v>0</v>
      </c>
      <c r="N62">
        <f>+GW_pH!B62</f>
        <v>7</v>
      </c>
      <c r="O62">
        <f>+GW_pH!C62</f>
        <v>6.775</v>
      </c>
      <c r="P62">
        <f>GW_pH!$E62-O62</f>
        <v>0.03239765559008578</v>
      </c>
      <c r="Q62">
        <f>N62-GW_pH!$E62</f>
        <v>0.19260234440991386</v>
      </c>
      <c r="V62" s="18">
        <f>Level!B62</f>
        <v>23.5</v>
      </c>
      <c r="W62" s="18">
        <f>Level!C62</f>
        <v>23.5</v>
      </c>
      <c r="X62">
        <f>Level!$E62-W62</f>
        <v>0</v>
      </c>
      <c r="Y62">
        <f>V62-Level!$E62</f>
        <v>0</v>
      </c>
      <c r="Z62">
        <f>Velo!B62</f>
        <v>0.045919684400264296</v>
      </c>
      <c r="AA62">
        <f>Velo!C62</f>
        <v>0.045919684400264296</v>
      </c>
      <c r="AB62">
        <f>Velo!$E62-AA62</f>
        <v>0</v>
      </c>
      <c r="AC62">
        <f>Z62-Velo!$E62</f>
        <v>0</v>
      </c>
      <c r="AD62" s="4">
        <f>Cross!B62</f>
        <v>0.706425</v>
      </c>
      <c r="AE62" s="4">
        <f>Cross!C62</f>
        <v>0.706425</v>
      </c>
      <c r="AF62" s="4">
        <f>Cross!$E62-AE62</f>
        <v>0</v>
      </c>
      <c r="AG62" s="4">
        <f>AD62-Cross!$E62</f>
        <v>0</v>
      </c>
      <c r="AH62" s="18">
        <f>Temp!B62</f>
        <v>18</v>
      </c>
      <c r="AI62" s="18">
        <f>Temp!C62</f>
        <v>17.25</v>
      </c>
      <c r="AJ62">
        <f>Temp!$E62-AI62</f>
        <v>0.28739297175822287</v>
      </c>
      <c r="AK62">
        <f>AH62-Temp!$E62</f>
        <v>0.46260702824177713</v>
      </c>
      <c r="AL62" s="18">
        <f>TDS!B62</f>
        <v>0.785</v>
      </c>
      <c r="AM62" s="18">
        <f>TDS!C62</f>
        <v>0.7010000000000002</v>
      </c>
      <c r="AN62">
        <f>TDS!$E62-AM62</f>
        <v>0.013030868389570682</v>
      </c>
      <c r="AO62">
        <f>AL62-TDS!$E62</f>
        <v>0.07096913161042917</v>
      </c>
      <c r="AP62" s="18">
        <f>pH!B62</f>
        <v>7.6</v>
      </c>
      <c r="AQ62" s="18">
        <f>pH!C62</f>
        <v>7.4750000000000005</v>
      </c>
      <c r="AR62">
        <f>pH!$E62-AQ62</f>
        <v>0.034654308630002184</v>
      </c>
      <c r="AS62">
        <f>AP62-pH!$E62</f>
        <v>0.09034569136999693</v>
      </c>
      <c r="AT62" s="18">
        <f>Turb!B62</f>
        <v>13.8</v>
      </c>
      <c r="AU62" s="18">
        <f>Turb!C62</f>
        <v>10.690000000000001</v>
      </c>
      <c r="AV62">
        <f>Turb!$E62-AU62</f>
        <v>3.1099999999999994</v>
      </c>
      <c r="AW62">
        <f>AT62-Turb!$E62</f>
        <v>0</v>
      </c>
      <c r="AX62" s="18">
        <f>Air_Temp!B62</f>
        <v>23.5</v>
      </c>
      <c r="AY62" s="18">
        <f>Air_Temp!C62</f>
        <v>19.310000000000002</v>
      </c>
      <c r="AZ62">
        <f>Air_Temp!$E62-AY62</f>
        <v>0.20617875504373018</v>
      </c>
      <c r="BA62">
        <f>AX62-Air_Temp!$E62</f>
        <v>3.9838212449562675</v>
      </c>
      <c r="BB62">
        <f>Precip!B62</f>
        <v>0</v>
      </c>
      <c r="BC62">
        <f>Precip!C62</f>
        <v>0</v>
      </c>
      <c r="BD62">
        <f>Precip!$E62-BC62</f>
        <v>0</v>
      </c>
      <c r="BE62">
        <f>BB62-Precip!$E62</f>
        <v>0</v>
      </c>
      <c r="BF62" s="18">
        <f>AQI!B62</f>
        <v>55</v>
      </c>
      <c r="BG62" s="18">
        <f>AQI!C62</f>
        <v>25</v>
      </c>
      <c r="BH62">
        <f>AQI!$E62-BG62</f>
        <v>7.208476576005324</v>
      </c>
      <c r="BI62">
        <f>BF62-AQI!$E62</f>
        <v>22.791523423994676</v>
      </c>
      <c r="BJ62" s="18">
        <f>Humid!B62</f>
        <v>50</v>
      </c>
      <c r="BK62" s="18">
        <f>Humid!C62</f>
        <v>50</v>
      </c>
      <c r="BL62">
        <f>Humid!$E62-BK62</f>
        <v>0</v>
      </c>
      <c r="BM62">
        <f>BJ62-Humid!$E62</f>
        <v>0</v>
      </c>
      <c r="BN62" s="18">
        <f>Wind!B62</f>
        <v>5</v>
      </c>
      <c r="BO62" s="18">
        <f>Wind!C62</f>
        <v>3.16</v>
      </c>
      <c r="BP62">
        <f>Wind!$E62-BO62</f>
        <v>1.463028692679556</v>
      </c>
      <c r="BQ62">
        <f>BN62-Wind!$E62</f>
        <v>0.3769713073204439</v>
      </c>
    </row>
    <row r="63" spans="1:69" ht="12.75">
      <c r="A63" s="1">
        <v>38528</v>
      </c>
      <c r="B63">
        <f>GW_level!B63</f>
        <v>59</v>
      </c>
      <c r="C63">
        <f>GW_level!C63</f>
        <v>59</v>
      </c>
      <c r="D63">
        <f>GW_level!$E63-C63</f>
        <v>0</v>
      </c>
      <c r="E63">
        <f>B63-GW_level!$E63</f>
        <v>0</v>
      </c>
      <c r="F63">
        <f>+GW_temp!B63</f>
        <v>11.5</v>
      </c>
      <c r="G63">
        <f>+GW_temp!C63</f>
        <v>11.5</v>
      </c>
      <c r="H63">
        <f>GW_temp!$E63-G63</f>
        <v>0</v>
      </c>
      <c r="I63">
        <f>F63-GW_temp!$E63</f>
        <v>0</v>
      </c>
      <c r="J63">
        <f>+GW_TDS!B63</f>
        <v>1.81</v>
      </c>
      <c r="K63">
        <f>+GW_TDS!C63</f>
        <v>1.7650000000000001</v>
      </c>
      <c r="L63">
        <f>GW_TDS!$E63-K63</f>
        <v>0.004939996121265722</v>
      </c>
      <c r="M63">
        <f>J63-GW_TDS!$E63</f>
        <v>0.04006000387873421</v>
      </c>
      <c r="N63">
        <f>+GW_pH!B63</f>
        <v>7.3</v>
      </c>
      <c r="O63">
        <f>+GW_pH!C63</f>
        <v>6.8500000000000005</v>
      </c>
      <c r="P63">
        <f>GW_pH!$E63-O63</f>
        <v>0.06479531118017157</v>
      </c>
      <c r="Q63">
        <f>N63-GW_pH!$E63</f>
        <v>0.3852046888198277</v>
      </c>
      <c r="V63" s="18">
        <f>Level!B63</f>
        <v>23.5</v>
      </c>
      <c r="W63" s="18">
        <f>Level!C63</f>
        <v>23.5</v>
      </c>
      <c r="X63">
        <f>Level!$E63-W63</f>
        <v>0</v>
      </c>
      <c r="Y63">
        <f>V63-Level!$E63</f>
        <v>0</v>
      </c>
      <c r="Z63">
        <f>Velo!B63</f>
        <v>0.045919684400264296</v>
      </c>
      <c r="AA63">
        <f>Velo!C63</f>
        <v>0.045919684400264296</v>
      </c>
      <c r="AB63">
        <f>Velo!$E63-AA63</f>
        <v>0</v>
      </c>
      <c r="AC63">
        <f>Z63-Velo!$E63</f>
        <v>0</v>
      </c>
      <c r="AD63" s="4">
        <f>Cross!B63</f>
        <v>0.706425</v>
      </c>
      <c r="AE63" s="4">
        <f>Cross!C63</f>
        <v>0.706425</v>
      </c>
      <c r="AF63" s="4">
        <f>Cross!$E63-AE63</f>
        <v>0</v>
      </c>
      <c r="AG63" s="4">
        <f>AD63-Cross!$E63</f>
        <v>0</v>
      </c>
      <c r="AH63" s="18">
        <f>Temp!B63</f>
        <v>20.5</v>
      </c>
      <c r="AI63" s="18">
        <f>Temp!C63</f>
        <v>18</v>
      </c>
      <c r="AJ63">
        <f>Temp!$E63-AI63</f>
        <v>0.5747859435164457</v>
      </c>
      <c r="AK63">
        <f>AH63-Temp!$E63</f>
        <v>1.9252140564835543</v>
      </c>
      <c r="AL63" s="18">
        <f>TDS!B63</f>
        <v>0.835</v>
      </c>
      <c r="AM63" s="18">
        <f>TDS!C63</f>
        <v>0.7310000000000002</v>
      </c>
      <c r="AN63">
        <f>TDS!$E63-AM63</f>
        <v>0.014478742655078536</v>
      </c>
      <c r="AO63">
        <f>AL63-TDS!$E63</f>
        <v>0.08952125734492122</v>
      </c>
      <c r="AP63" s="18">
        <f>pH!B63</f>
        <v>7.6</v>
      </c>
      <c r="AQ63" s="18">
        <f>pH!C63</f>
        <v>7.550000000000001</v>
      </c>
      <c r="AR63">
        <f>pH!$E63-AQ63</f>
        <v>0.049999999999998934</v>
      </c>
      <c r="AS63">
        <f>AP63-pH!$E63</f>
        <v>0</v>
      </c>
      <c r="AT63" s="18">
        <f>Turb!B63</f>
        <v>11.2</v>
      </c>
      <c r="AU63" s="18">
        <f>Turb!C63</f>
        <v>11.2</v>
      </c>
      <c r="AV63">
        <f>Turb!$E63-AU63</f>
        <v>0</v>
      </c>
      <c r="AW63">
        <f>AT63-Turb!$E63</f>
        <v>0</v>
      </c>
      <c r="AX63" s="18">
        <f>Air_Temp!B63</f>
        <v>26.3</v>
      </c>
      <c r="AY63" s="18">
        <f>Air_Temp!C63</f>
        <v>20.320000000000004</v>
      </c>
      <c r="AZ63">
        <f>Air_Temp!$E63-AY63</f>
        <v>0.4123575100874568</v>
      </c>
      <c r="BA63">
        <f>AX63-Air_Temp!$E63</f>
        <v>5.56764248991254</v>
      </c>
      <c r="BB63">
        <f>Precip!B63</f>
        <v>0</v>
      </c>
      <c r="BC63">
        <f>Precip!C63</f>
        <v>0</v>
      </c>
      <c r="BD63">
        <f>Precip!$E63-BC63</f>
        <v>0</v>
      </c>
      <c r="BE63">
        <f>BB63-Precip!$E63</f>
        <v>0</v>
      </c>
      <c r="BF63" s="18">
        <f>AQI!B63</f>
        <v>28</v>
      </c>
      <c r="BG63" s="18">
        <f>AQI!C63</f>
        <v>28</v>
      </c>
      <c r="BH63">
        <f>AQI!$E63-BG63</f>
        <v>0</v>
      </c>
      <c r="BI63">
        <f>BF63-AQI!$E63</f>
        <v>0</v>
      </c>
      <c r="BJ63" s="18">
        <f>Humid!B63</f>
        <v>71</v>
      </c>
      <c r="BK63" s="18">
        <f>Humid!C63</f>
        <v>53.3</v>
      </c>
      <c r="BL63">
        <f>Humid!$E63-BK63</f>
        <v>1.6949354167996162</v>
      </c>
      <c r="BM63">
        <f>BJ63-Humid!$E63</f>
        <v>16.005064583200387</v>
      </c>
      <c r="BN63" s="18">
        <f>Wind!B63</f>
        <v>5.1</v>
      </c>
      <c r="BO63" s="18">
        <f>Wind!C63</f>
        <v>3.45</v>
      </c>
      <c r="BP63">
        <f>Wind!$E63-BO63</f>
        <v>1.6499999999999995</v>
      </c>
      <c r="BQ63">
        <f>BN63-Wind!$E63</f>
        <v>0</v>
      </c>
    </row>
    <row r="64" spans="1:69" ht="12.75">
      <c r="A64" s="1">
        <v>38529</v>
      </c>
      <c r="B64">
        <f>GW_level!B64</f>
        <v>56</v>
      </c>
      <c r="C64">
        <f>GW_level!C64</f>
        <v>56</v>
      </c>
      <c r="D64">
        <f>GW_level!$E64-C64</f>
        <v>0</v>
      </c>
      <c r="E64">
        <f>B64-GW_level!$E64</f>
        <v>0</v>
      </c>
      <c r="F64">
        <f>+GW_temp!B64</f>
        <v>11.5</v>
      </c>
      <c r="G64">
        <f>+GW_temp!C64</f>
        <v>11.5</v>
      </c>
      <c r="H64">
        <f>GW_temp!$E64-G64</f>
        <v>0</v>
      </c>
      <c r="I64">
        <f>F64-GW_temp!$E64</f>
        <v>0</v>
      </c>
      <c r="J64">
        <f>+GW_TDS!B64</f>
        <v>1.85</v>
      </c>
      <c r="K64">
        <f>+GW_TDS!C64</f>
        <v>1.8050000000000002</v>
      </c>
      <c r="L64">
        <f>GW_TDS!$E64-K64</f>
        <v>0.009879992242531443</v>
      </c>
      <c r="M64">
        <f>J64-GW_TDS!$E64</f>
        <v>0.035120007757468485</v>
      </c>
      <c r="N64">
        <f>+GW_pH!B64</f>
        <v>7.3</v>
      </c>
      <c r="O64">
        <f>+GW_pH!C64</f>
        <v>6.925000000000001</v>
      </c>
      <c r="P64">
        <f>GW_pH!$E64-O64</f>
        <v>0.09719296677025735</v>
      </c>
      <c r="Q64">
        <f>N64-GW_pH!$E64</f>
        <v>0.27780703322974176</v>
      </c>
      <c r="V64" s="18">
        <f>Level!B64</f>
        <v>23</v>
      </c>
      <c r="W64" s="18">
        <f>Level!C64</f>
        <v>23</v>
      </c>
      <c r="X64">
        <f>Level!$E64-W64</f>
        <v>0</v>
      </c>
      <c r="Y64">
        <f>V64-Level!$E64</f>
        <v>0</v>
      </c>
      <c r="Z64">
        <f>Velo!B64</f>
        <v>0.041545767599857016</v>
      </c>
      <c r="AA64">
        <f>Velo!C64</f>
        <v>0.041545767599857016</v>
      </c>
      <c r="AB64">
        <f>Velo!$E64-AA64</f>
        <v>0</v>
      </c>
      <c r="AC64">
        <f>Z64-Velo!$E64</f>
        <v>0</v>
      </c>
      <c r="AD64" s="4">
        <f>Cross!B64</f>
        <v>0.6897</v>
      </c>
      <c r="AE64" s="4">
        <f>Cross!C64</f>
        <v>0.6897</v>
      </c>
      <c r="AF64" s="4">
        <f>Cross!$E64-AE64</f>
        <v>0</v>
      </c>
      <c r="AG64" s="4">
        <f>AD64-Cross!$E64</f>
        <v>0</v>
      </c>
      <c r="AH64" s="18">
        <f>Temp!B64</f>
        <v>20</v>
      </c>
      <c r="AI64" s="18">
        <f>Temp!C64</f>
        <v>18.75</v>
      </c>
      <c r="AJ64">
        <f>Temp!$E64-AI64</f>
        <v>0.8621789152746686</v>
      </c>
      <c r="AK64">
        <f>AH64-Temp!$E64</f>
        <v>0.3878210847253314</v>
      </c>
      <c r="AL64" s="18">
        <f>TDS!B64</f>
        <v>0.85</v>
      </c>
      <c r="AM64" s="18">
        <f>TDS!C64</f>
        <v>0.7610000000000002</v>
      </c>
      <c r="AN64">
        <f>TDS!$E64-AM64</f>
        <v>0.01592661692058639</v>
      </c>
      <c r="AO64">
        <f>AL64-TDS!$E64</f>
        <v>0.07307338307941336</v>
      </c>
      <c r="AP64" s="18">
        <f>pH!B64</f>
        <v>7.7</v>
      </c>
      <c r="AQ64" s="18">
        <f>pH!C64</f>
        <v>7.625000000000001</v>
      </c>
      <c r="AR64">
        <f>pH!$E64-AQ64</f>
        <v>0.07499999999999929</v>
      </c>
      <c r="AS64">
        <f>AP64-pH!$E64</f>
        <v>0</v>
      </c>
      <c r="AT64" s="18">
        <f>Turb!B64</f>
        <v>12.9</v>
      </c>
      <c r="AU64" s="18">
        <f>Turb!C64</f>
        <v>11.76</v>
      </c>
      <c r="AV64">
        <f>Turb!$E64-AU64</f>
        <v>1.1400000000000006</v>
      </c>
      <c r="AW64">
        <f>AT64-Turb!$E64</f>
        <v>0</v>
      </c>
      <c r="AX64" s="18">
        <f>Air_Temp!B64</f>
        <v>24.1</v>
      </c>
      <c r="AY64" s="18">
        <f>Air_Temp!C64</f>
        <v>21.330000000000005</v>
      </c>
      <c r="AZ64">
        <f>Air_Temp!$E64-AY64</f>
        <v>0.6185362651311834</v>
      </c>
      <c r="BA64">
        <f>AX64-Air_Temp!$E64</f>
        <v>2.1514637348688126</v>
      </c>
      <c r="BB64">
        <f>Precip!B64</f>
        <v>0</v>
      </c>
      <c r="BC64">
        <f>Precip!C64</f>
        <v>0</v>
      </c>
      <c r="BD64">
        <f>Precip!$E64-BC64</f>
        <v>0</v>
      </c>
      <c r="BE64">
        <f>BB64-Precip!$E64</f>
        <v>0</v>
      </c>
      <c r="BF64" s="18">
        <f>AQI!B64</f>
        <v>53</v>
      </c>
      <c r="BG64" s="18">
        <f>AQI!C64</f>
        <v>31</v>
      </c>
      <c r="BH64">
        <f>AQI!$E64-BG64</f>
        <v>1.6042382880026622</v>
      </c>
      <c r="BI64">
        <f>BF64-AQI!$E64</f>
        <v>20.395761711997338</v>
      </c>
      <c r="BJ64" s="18">
        <f>Humid!B64</f>
        <v>48</v>
      </c>
      <c r="BK64" s="18">
        <f>Humid!C64</f>
        <v>48</v>
      </c>
      <c r="BL64">
        <f>Humid!$E64-BK64</f>
        <v>0</v>
      </c>
      <c r="BM64">
        <f>BJ64-Humid!$E64</f>
        <v>0</v>
      </c>
      <c r="BN64" s="18">
        <f>Wind!B64</f>
        <v>3.1</v>
      </c>
      <c r="BO64" s="18">
        <f>Wind!C64</f>
        <v>3.1</v>
      </c>
      <c r="BP64">
        <f>Wind!$E64-BO64</f>
        <v>0</v>
      </c>
      <c r="BQ64">
        <f>BN64-Wind!$E64</f>
        <v>0</v>
      </c>
    </row>
    <row r="65" spans="1:69" ht="12.75">
      <c r="A65" s="1">
        <v>38530</v>
      </c>
      <c r="B65">
        <f>GW_level!B65</f>
        <v>55</v>
      </c>
      <c r="C65">
        <f>GW_level!C65</f>
        <v>55</v>
      </c>
      <c r="D65">
        <f>GW_level!$E65-C65</f>
        <v>0</v>
      </c>
      <c r="E65">
        <f>B65-GW_level!$E65</f>
        <v>0</v>
      </c>
      <c r="F65">
        <f>+GW_temp!B65</f>
        <v>12</v>
      </c>
      <c r="G65">
        <f>+GW_temp!C65</f>
        <v>11.74</v>
      </c>
      <c r="H65">
        <f>GW_temp!$E65-G65</f>
        <v>-0.0003324801357535989</v>
      </c>
      <c r="I65">
        <f>F65-GW_temp!$E65</f>
        <v>0.2603324801357534</v>
      </c>
      <c r="J65">
        <f>+GW_TDS!B65</f>
        <v>1.87</v>
      </c>
      <c r="K65">
        <f>+GW_TDS!C65</f>
        <v>1.8450000000000002</v>
      </c>
      <c r="L65">
        <f>GW_TDS!$E65-K65</f>
        <v>0.014819988363797165</v>
      </c>
      <c r="M65">
        <f>J65-GW_TDS!$E65</f>
        <v>0.010180011636202746</v>
      </c>
      <c r="N65">
        <f>+GW_pH!B65</f>
        <v>7</v>
      </c>
      <c r="O65">
        <f>+GW_pH!C65</f>
        <v>7</v>
      </c>
      <c r="P65">
        <f>GW_pH!$E65-O65</f>
        <v>0</v>
      </c>
      <c r="Q65">
        <f>N65-GW_pH!$E65</f>
        <v>0</v>
      </c>
      <c r="V65" s="18">
        <f>Level!B65</f>
        <v>23</v>
      </c>
      <c r="W65" s="18">
        <f>Level!C65</f>
        <v>23</v>
      </c>
      <c r="X65">
        <f>Level!$E65-W65</f>
        <v>0</v>
      </c>
      <c r="Y65">
        <f>V65-Level!$E65</f>
        <v>0</v>
      </c>
      <c r="Z65">
        <f>Velo!B65</f>
        <v>0.041545767599857016</v>
      </c>
      <c r="AA65">
        <f>Velo!C65</f>
        <v>0.041545767599857016</v>
      </c>
      <c r="AB65">
        <f>Velo!$E65-AA65</f>
        <v>0</v>
      </c>
      <c r="AC65">
        <f>Z65-Velo!$E65</f>
        <v>0</v>
      </c>
      <c r="AD65" s="4">
        <f>Cross!B65</f>
        <v>0.6897</v>
      </c>
      <c r="AE65" s="4">
        <f>Cross!C65</f>
        <v>0.6897</v>
      </c>
      <c r="AF65" s="4">
        <f>Cross!$E65-AE65</f>
        <v>0</v>
      </c>
      <c r="AG65" s="4">
        <f>AD65-Cross!$E65</f>
        <v>0</v>
      </c>
      <c r="AH65" s="18">
        <f>Temp!B65</f>
        <v>20.5</v>
      </c>
      <c r="AI65" s="18">
        <f>Temp!C65</f>
        <v>19.5</v>
      </c>
      <c r="AJ65">
        <f>Temp!$E65-AI65</f>
        <v>1</v>
      </c>
      <c r="AK65">
        <f>AH65-Temp!$E65</f>
        <v>0</v>
      </c>
      <c r="AL65" s="18">
        <f>TDS!B65</f>
        <v>0.863</v>
      </c>
      <c r="AM65" s="18">
        <f>TDS!C65</f>
        <v>0.7910000000000003</v>
      </c>
      <c r="AN65">
        <f>TDS!$E65-AM65</f>
        <v>0.017374491186094243</v>
      </c>
      <c r="AO65">
        <f>AL65-TDS!$E65</f>
        <v>0.05462550881390549</v>
      </c>
      <c r="AP65" s="18">
        <f>pH!B65</f>
        <v>7.7</v>
      </c>
      <c r="AQ65" s="18">
        <f>pH!C65</f>
        <v>7.7</v>
      </c>
      <c r="AR65">
        <f>pH!$E65-AQ65</f>
        <v>0</v>
      </c>
      <c r="AS65">
        <f>AP65-pH!$E65</f>
        <v>0</v>
      </c>
      <c r="AT65" s="18">
        <f>Turb!B65</f>
        <v>12.4</v>
      </c>
      <c r="AU65" s="18">
        <f>Turb!C65</f>
        <v>12.32</v>
      </c>
      <c r="AV65">
        <f>Turb!$E65-AU65</f>
        <v>0.08000000000000007</v>
      </c>
      <c r="AW65">
        <f>AT65-Turb!$E65</f>
        <v>0</v>
      </c>
      <c r="AX65" s="18">
        <f>Air_Temp!B65</f>
        <v>25.15</v>
      </c>
      <c r="AY65" s="18">
        <f>Air_Temp!C65</f>
        <v>22.340000000000007</v>
      </c>
      <c r="AZ65">
        <f>Air_Temp!$E65-AY65</f>
        <v>0.82471502017491</v>
      </c>
      <c r="BA65">
        <f>AX65-Air_Temp!$E65</f>
        <v>1.9852849798250816</v>
      </c>
      <c r="BB65">
        <f>Precip!B65</f>
        <v>0</v>
      </c>
      <c r="BC65">
        <f>Precip!C65</f>
        <v>0</v>
      </c>
      <c r="BD65">
        <f>Precip!$E65-BC65</f>
        <v>0</v>
      </c>
      <c r="BE65">
        <f>BB65-Precip!$E65</f>
        <v>0</v>
      </c>
      <c r="BF65" s="18">
        <f>AQI!B65</f>
        <v>41</v>
      </c>
      <c r="BG65" s="18">
        <f>AQI!C65</f>
        <v>34</v>
      </c>
      <c r="BH65">
        <f>AQI!$E65-BG65</f>
        <v>3.2084765760053244</v>
      </c>
      <c r="BI65">
        <f>BF65-AQI!$E65</f>
        <v>3.7915234239946756</v>
      </c>
      <c r="BJ65" s="18">
        <f>Humid!B65</f>
        <v>67</v>
      </c>
      <c r="BK65" s="18">
        <f>Humid!C65</f>
        <v>51.3</v>
      </c>
      <c r="BL65">
        <f>Humid!$E65-BK65</f>
        <v>1.6949354167996162</v>
      </c>
      <c r="BM65">
        <f>BJ65-Humid!$E65</f>
        <v>14.005064583200387</v>
      </c>
      <c r="BN65" s="18">
        <f>Wind!B65</f>
        <v>2.2</v>
      </c>
      <c r="BO65" s="18">
        <f>Wind!C65</f>
        <v>2.2</v>
      </c>
      <c r="BP65">
        <f>Wind!$E65-BO65</f>
        <v>0</v>
      </c>
      <c r="BQ65">
        <f>BN65-Wind!$E65</f>
        <v>0</v>
      </c>
    </row>
    <row r="66" spans="1:69" ht="12.75">
      <c r="A66" s="1">
        <v>38531</v>
      </c>
      <c r="B66">
        <f>GW_level!B66</f>
        <v>49</v>
      </c>
      <c r="C66">
        <f>GW_level!C66</f>
        <v>49</v>
      </c>
      <c r="D66">
        <f>GW_level!$E66-C66</f>
        <v>0</v>
      </c>
      <c r="E66">
        <f>B66-GW_level!$E66</f>
        <v>0</v>
      </c>
      <c r="F66">
        <f>+GW_temp!B66</f>
        <v>12</v>
      </c>
      <c r="G66">
        <f>+GW_temp!C66</f>
        <v>11.98</v>
      </c>
      <c r="H66">
        <f>GW_temp!$E66-G66</f>
        <v>-0.0006649602715071978</v>
      </c>
      <c r="I66">
        <f>F66-GW_temp!$E66</f>
        <v>0.02066496027150677</v>
      </c>
      <c r="J66">
        <f>+GW_TDS!B66</f>
        <v>1.85</v>
      </c>
      <c r="K66">
        <f>+GW_TDS!C66</f>
        <v>1.85</v>
      </c>
      <c r="L66">
        <f>GW_TDS!$E66-K66</f>
        <v>0</v>
      </c>
      <c r="M66">
        <f>J66-GW_TDS!$E66</f>
        <v>0</v>
      </c>
      <c r="N66">
        <f>+GW_pH!B66</f>
        <v>7.1</v>
      </c>
      <c r="O66">
        <f>+GW_pH!C66</f>
        <v>7.075</v>
      </c>
      <c r="P66">
        <f>GW_pH!$E66-O66</f>
        <v>0.024999999999999467</v>
      </c>
      <c r="Q66">
        <f>N66-GW_pH!$E66</f>
        <v>0</v>
      </c>
      <c r="V66" s="18">
        <f>Level!B66</f>
        <v>23</v>
      </c>
      <c r="W66" s="18">
        <f>Level!C66</f>
        <v>23</v>
      </c>
      <c r="X66">
        <f>Level!$E66-W66</f>
        <v>0</v>
      </c>
      <c r="Y66">
        <f>V66-Level!$E66</f>
        <v>0</v>
      </c>
      <c r="Z66">
        <f>Velo!B66</f>
        <v>0.041545767599857016</v>
      </c>
      <c r="AA66">
        <f>Velo!C66</f>
        <v>0.041545767599857016</v>
      </c>
      <c r="AB66">
        <f>Velo!$E66-AA66</f>
        <v>0</v>
      </c>
      <c r="AC66">
        <f>Z66-Velo!$E66</f>
        <v>0</v>
      </c>
      <c r="AD66" s="4">
        <f>Cross!B66</f>
        <v>0.6897</v>
      </c>
      <c r="AE66" s="4">
        <f>Cross!C66</f>
        <v>0.6897</v>
      </c>
      <c r="AF66" s="4">
        <f>Cross!$E66-AE66</f>
        <v>0</v>
      </c>
      <c r="AG66" s="4">
        <f>AD66-Cross!$E66</f>
        <v>0</v>
      </c>
      <c r="AH66" s="18">
        <f>Temp!B66</f>
        <v>21.5</v>
      </c>
      <c r="AI66" s="18">
        <f>Temp!C66</f>
        <v>20.25</v>
      </c>
      <c r="AJ66">
        <f>Temp!$E66-AI66</f>
        <v>1.25</v>
      </c>
      <c r="AK66">
        <f>AH66-Temp!$E66</f>
        <v>0</v>
      </c>
      <c r="AL66" s="18">
        <f>TDS!B66</f>
        <v>0.854</v>
      </c>
      <c r="AM66" s="18">
        <f>TDS!C66</f>
        <v>0.8210000000000003</v>
      </c>
      <c r="AN66">
        <f>TDS!$E66-AM66</f>
        <v>0.018822365451602097</v>
      </c>
      <c r="AO66">
        <f>AL66-TDS!$E66</f>
        <v>0.0141776345483976</v>
      </c>
      <c r="AP66" s="18">
        <f>pH!B66</f>
        <v>7.7</v>
      </c>
      <c r="AQ66" s="18">
        <f>pH!C66</f>
        <v>7.7</v>
      </c>
      <c r="AR66">
        <f>pH!$E66-AQ66</f>
        <v>0</v>
      </c>
      <c r="AS66">
        <f>AP66-pH!$E66</f>
        <v>0</v>
      </c>
      <c r="AT66" s="18">
        <f>Turb!B66</f>
        <v>12</v>
      </c>
      <c r="AU66" s="18">
        <f>Turb!C66</f>
        <v>12</v>
      </c>
      <c r="AV66">
        <f>Turb!$E66-AU66</f>
        <v>0</v>
      </c>
      <c r="AW66">
        <f>AT66-Turb!$E66</f>
        <v>0</v>
      </c>
      <c r="AX66" s="18">
        <f>Air_Temp!B66</f>
        <v>26.9</v>
      </c>
      <c r="AY66" s="18">
        <f>Air_Temp!C66</f>
        <v>23.35000000000001</v>
      </c>
      <c r="AZ66">
        <f>Air_Temp!$E66-AY66</f>
        <v>1.0308937752186367</v>
      </c>
      <c r="BA66">
        <f>AX66-Air_Temp!$E66</f>
        <v>2.5191062247813534</v>
      </c>
      <c r="BB66">
        <f>Precip!B66</f>
        <v>0.05</v>
      </c>
      <c r="BC66">
        <f>Precip!C66</f>
        <v>0.03</v>
      </c>
      <c r="BD66">
        <f>Precip!$E66-BC66</f>
        <v>0.020000000000000004</v>
      </c>
      <c r="BE66">
        <f>BB66-Precip!$E66</f>
        <v>0</v>
      </c>
      <c r="BF66" s="18">
        <f>AQI!B66</f>
        <v>43</v>
      </c>
      <c r="BG66" s="18">
        <f>AQI!C66</f>
        <v>37</v>
      </c>
      <c r="BH66">
        <f>AQI!$E66-BG66</f>
        <v>4.812714864007987</v>
      </c>
      <c r="BI66">
        <f>BF66-AQI!$E66</f>
        <v>1.1872851359920134</v>
      </c>
      <c r="BJ66" s="18">
        <f>Humid!B66</f>
        <v>64</v>
      </c>
      <c r="BK66" s="18">
        <f>Humid!C66</f>
        <v>54.599999999999994</v>
      </c>
      <c r="BL66">
        <f>Humid!$E66-BK66</f>
        <v>3.3898708335992325</v>
      </c>
      <c r="BM66">
        <f>BJ66-Humid!$E66</f>
        <v>6.010129166400773</v>
      </c>
      <c r="BN66" s="18">
        <f>Wind!B66</f>
        <v>2.5</v>
      </c>
      <c r="BO66" s="18">
        <f>Wind!C66</f>
        <v>2.49</v>
      </c>
      <c r="BP66">
        <f>Wind!$E66-BO66</f>
        <v>0.009999999999999787</v>
      </c>
      <c r="BQ66">
        <f>BN66-Wind!$E66</f>
        <v>0</v>
      </c>
    </row>
    <row r="67" spans="1:69" ht="12.75">
      <c r="A67" s="1">
        <v>38532</v>
      </c>
      <c r="B67">
        <f>GW_level!B67</f>
        <v>46</v>
      </c>
      <c r="C67">
        <f>GW_level!C67</f>
        <v>46</v>
      </c>
      <c r="D67">
        <f>GW_level!$E67-C67</f>
        <v>0</v>
      </c>
      <c r="E67">
        <f>B67-GW_level!$E67</f>
        <v>0</v>
      </c>
      <c r="F67">
        <f>+GW_temp!B67</f>
        <v>12</v>
      </c>
      <c r="G67">
        <f>+GW_temp!C67</f>
        <v>12</v>
      </c>
      <c r="H67">
        <f>GW_temp!$E67-G67</f>
        <v>0</v>
      </c>
      <c r="I67">
        <f>F67-GW_temp!$E67</f>
        <v>0</v>
      </c>
      <c r="J67">
        <f>+GW_TDS!B67</f>
        <v>1.936</v>
      </c>
      <c r="K67">
        <f>+GW_TDS!C67</f>
        <v>1.8900000000000001</v>
      </c>
      <c r="L67">
        <f>GW_TDS!$E67-K67</f>
        <v>0.004939996121265722</v>
      </c>
      <c r="M67">
        <f>J67-GW_TDS!$E67</f>
        <v>0.0410600038787341</v>
      </c>
      <c r="N67">
        <f>+GW_pH!B67</f>
        <v>7</v>
      </c>
      <c r="O67">
        <f>+GW_pH!C67</f>
        <v>7</v>
      </c>
      <c r="P67">
        <f>GW_pH!$E67-O67</f>
        <v>0</v>
      </c>
      <c r="Q67">
        <f>N67-GW_pH!$E67</f>
        <v>0</v>
      </c>
      <c r="V67" s="18">
        <f>Level!B67</f>
        <v>23.5</v>
      </c>
      <c r="W67" s="18">
        <f>Level!C67</f>
        <v>23.49</v>
      </c>
      <c r="X67">
        <f>Level!$E67-W67</f>
        <v>0.010000000000001563</v>
      </c>
      <c r="Y67">
        <f>V67-Level!$E67</f>
        <v>0</v>
      </c>
      <c r="Z67">
        <f>Velo!B67</f>
        <v>0.045919684400264296</v>
      </c>
      <c r="AA67">
        <f>Velo!C67</f>
        <v>0.043745767599857016</v>
      </c>
      <c r="AB67">
        <f>Velo!$E67-AA67</f>
        <v>0.00217391680040728</v>
      </c>
      <c r="AC67">
        <f>Z67-Velo!$E67</f>
        <v>0</v>
      </c>
      <c r="AD67" s="4">
        <f>Cross!B67</f>
        <v>0.706425</v>
      </c>
      <c r="AE67" s="4">
        <f>Cross!C67</f>
        <v>0.6987</v>
      </c>
      <c r="AF67" s="4">
        <f>Cross!$E67-AE67</f>
        <v>0.007724999999999982</v>
      </c>
      <c r="AG67" s="4">
        <f>AD67-Cross!$E67</f>
        <v>0</v>
      </c>
      <c r="AH67" s="18">
        <f>Temp!B67</f>
        <v>21.5</v>
      </c>
      <c r="AI67" s="18">
        <f>Temp!C67</f>
        <v>21</v>
      </c>
      <c r="AJ67">
        <f>Temp!$E67-AI67</f>
        <v>0.5</v>
      </c>
      <c r="AK67">
        <f>AH67-Temp!$E67</f>
        <v>0</v>
      </c>
      <c r="AL67" s="18">
        <f>TDS!B67</f>
        <v>0.859</v>
      </c>
      <c r="AM67" s="18">
        <f>TDS!C67</f>
        <v>0.8510000000000003</v>
      </c>
      <c r="AN67">
        <f>TDS!$E67-AM67</f>
        <v>0.007999999999999674</v>
      </c>
      <c r="AO67">
        <f>AL67-TDS!$E67</f>
        <v>0</v>
      </c>
      <c r="AP67" s="18">
        <f>pH!B67</f>
        <v>7.6</v>
      </c>
      <c r="AQ67" s="18">
        <f>pH!C67</f>
        <v>7.6</v>
      </c>
      <c r="AR67">
        <f>pH!$E67-AQ67</f>
        <v>0</v>
      </c>
      <c r="AS67">
        <f>AP67-pH!$E67</f>
        <v>0</v>
      </c>
      <c r="AT67" s="18">
        <f>Turb!B67</f>
        <v>10.3</v>
      </c>
      <c r="AU67" s="18">
        <f>Turb!C67</f>
        <v>10.3</v>
      </c>
      <c r="AV67">
        <f>Turb!$E67-AU67</f>
        <v>0</v>
      </c>
      <c r="AW67">
        <f>AT67-Turb!$E67</f>
        <v>0</v>
      </c>
      <c r="AX67" s="18">
        <f>Air_Temp!B67</f>
        <v>25.5</v>
      </c>
      <c r="AY67" s="18">
        <f>Air_Temp!C67</f>
        <v>24.36000000000001</v>
      </c>
      <c r="AZ67">
        <f>Air_Temp!$E67-AY67</f>
        <v>1.13999999999999</v>
      </c>
      <c r="BA67">
        <f>AX67-Air_Temp!$E67</f>
        <v>0</v>
      </c>
      <c r="BB67">
        <f>Precip!B67</f>
        <v>0</v>
      </c>
      <c r="BC67">
        <f>Precip!C67</f>
        <v>0</v>
      </c>
      <c r="BD67">
        <f>Precip!$E67-BC67</f>
        <v>0</v>
      </c>
      <c r="BE67">
        <f>BB67-Precip!$E67</f>
        <v>0</v>
      </c>
      <c r="BF67" s="18">
        <f>AQI!B67</f>
        <v>36</v>
      </c>
      <c r="BG67" s="18">
        <f>AQI!C67</f>
        <v>36</v>
      </c>
      <c r="BH67">
        <f>AQI!$E67-BG67</f>
        <v>0</v>
      </c>
      <c r="BI67">
        <f>BF67-AQI!$E67</f>
        <v>0</v>
      </c>
      <c r="BJ67" s="18">
        <f>Humid!B67</f>
        <v>75</v>
      </c>
      <c r="BK67" s="18">
        <f>Humid!C67</f>
        <v>57.89999999999999</v>
      </c>
      <c r="BL67">
        <f>Humid!$E67-BK67</f>
        <v>5.084806250398849</v>
      </c>
      <c r="BM67">
        <f>BJ67-Humid!$E67</f>
        <v>12.01519374960116</v>
      </c>
      <c r="BN67" s="18">
        <f>Wind!B67</f>
        <v>3.1</v>
      </c>
      <c r="BO67" s="18">
        <f>Wind!C67</f>
        <v>2.7800000000000002</v>
      </c>
      <c r="BP67">
        <f>Wind!$E67-BO67</f>
        <v>0.31999999999999984</v>
      </c>
      <c r="BQ67">
        <f>BN67-Wind!$E67</f>
        <v>0</v>
      </c>
    </row>
    <row r="68" spans="1:69" ht="12.75">
      <c r="A68" s="1">
        <v>38533</v>
      </c>
      <c r="B68">
        <f>GW_level!B68</f>
        <v>45</v>
      </c>
      <c r="C68">
        <f>GW_level!C68</f>
        <v>45</v>
      </c>
      <c r="D68">
        <f>GW_level!$E68-C68</f>
        <v>0</v>
      </c>
      <c r="E68">
        <f>B68-GW_level!$E68</f>
        <v>0</v>
      </c>
      <c r="F68">
        <f>+GW_temp!B68</f>
        <v>12</v>
      </c>
      <c r="G68">
        <f>+GW_temp!C68</f>
        <v>12</v>
      </c>
      <c r="H68">
        <f>GW_temp!$E68-G68</f>
        <v>0</v>
      </c>
      <c r="I68">
        <f>F68-GW_temp!$E68</f>
        <v>0</v>
      </c>
      <c r="J68">
        <f>+GW_TDS!B68</f>
        <v>2.03</v>
      </c>
      <c r="K68">
        <f>+GW_TDS!C68</f>
        <v>1.9300000000000002</v>
      </c>
      <c r="L68">
        <f>GW_TDS!$E68-K68</f>
        <v>0.009879992242531443</v>
      </c>
      <c r="M68">
        <f>J68-GW_TDS!$E68</f>
        <v>0.0901200077574682</v>
      </c>
      <c r="N68">
        <f>+GW_pH!B68</f>
        <v>7</v>
      </c>
      <c r="O68">
        <f>+GW_pH!C68</f>
        <v>7</v>
      </c>
      <c r="P68">
        <f>GW_pH!$E68-O68</f>
        <v>0</v>
      </c>
      <c r="Q68">
        <f>N68-GW_pH!$E68</f>
        <v>0</v>
      </c>
      <c r="V68" s="18">
        <f>Level!B68</f>
        <v>23.5</v>
      </c>
      <c r="W68" s="18">
        <f>Level!C68</f>
        <v>23.5</v>
      </c>
      <c r="X68">
        <f>Level!$E68-W68</f>
        <v>0</v>
      </c>
      <c r="Y68">
        <f>V68-Level!$E68</f>
        <v>0</v>
      </c>
      <c r="Z68">
        <f>Velo!B68</f>
        <v>0.045919684400264296</v>
      </c>
      <c r="AA68">
        <f>Velo!C68</f>
        <v>0.045919684400264296</v>
      </c>
      <c r="AB68">
        <f>Velo!$E68-AA68</f>
        <v>0</v>
      </c>
      <c r="AC68">
        <f>Z68-Velo!$E68</f>
        <v>0</v>
      </c>
      <c r="AD68" s="4">
        <f>Cross!B68</f>
        <v>0.706425</v>
      </c>
      <c r="AE68" s="4">
        <f>Cross!C68</f>
        <v>0.706425</v>
      </c>
      <c r="AF68" s="4">
        <f>Cross!$E68-AE68</f>
        <v>0</v>
      </c>
      <c r="AG68" s="4">
        <f>AD68-Cross!$E68</f>
        <v>0</v>
      </c>
      <c r="AH68" s="18">
        <f>Temp!B68</f>
        <v>21.5</v>
      </c>
      <c r="AI68" s="18">
        <f>Temp!C68</f>
        <v>21.5</v>
      </c>
      <c r="AJ68">
        <f>Temp!$E68-AI68</f>
        <v>0</v>
      </c>
      <c r="AK68">
        <f>AH68-Temp!$E68</f>
        <v>0</v>
      </c>
      <c r="AL68" s="18">
        <f>TDS!B68</f>
        <v>0.87</v>
      </c>
      <c r="AM68" s="18">
        <f>TDS!C68</f>
        <v>0.87</v>
      </c>
      <c r="AN68">
        <f>TDS!$E68-AM68</f>
        <v>0</v>
      </c>
      <c r="AO68">
        <f>AL68-TDS!$E68</f>
        <v>0</v>
      </c>
      <c r="AP68" s="18">
        <f>pH!B68</f>
        <v>7.6</v>
      </c>
      <c r="AQ68" s="18">
        <f>pH!C68</f>
        <v>7.6</v>
      </c>
      <c r="AR68">
        <f>pH!$E68-AQ68</f>
        <v>0</v>
      </c>
      <c r="AS68">
        <f>AP68-pH!$E68</f>
        <v>0</v>
      </c>
      <c r="AT68" s="18">
        <f>Turb!B68</f>
        <v>8.33</v>
      </c>
      <c r="AU68" s="18">
        <f>Turb!C68</f>
        <v>8.33</v>
      </c>
      <c r="AV68">
        <f>Turb!$E68-AU68</f>
        <v>0</v>
      </c>
      <c r="AW68">
        <f>AT68-Turb!$E68</f>
        <v>0</v>
      </c>
      <c r="AX68" s="18">
        <f>Air_Temp!B68</f>
        <v>25.2</v>
      </c>
      <c r="AY68" s="18">
        <f>Air_Temp!C68</f>
        <v>25.2</v>
      </c>
      <c r="AZ68">
        <f>Air_Temp!$E68-AY68</f>
        <v>0</v>
      </c>
      <c r="BA68">
        <f>AX68-Air_Temp!$E68</f>
        <v>0</v>
      </c>
      <c r="BB68">
        <f>Precip!B68</f>
        <v>0</v>
      </c>
      <c r="BC68">
        <f>Precip!C68</f>
        <v>0</v>
      </c>
      <c r="BD68">
        <f>Precip!$E68-BC68</f>
        <v>0</v>
      </c>
      <c r="BE68">
        <f>BB68-Precip!$E68</f>
        <v>0</v>
      </c>
      <c r="BF68" s="18">
        <f>AQI!B68</f>
        <v>34</v>
      </c>
      <c r="BG68" s="18">
        <f>AQI!C68</f>
        <v>34</v>
      </c>
      <c r="BH68">
        <f>AQI!$E68-BG68</f>
        <v>0</v>
      </c>
      <c r="BI68">
        <f>BF68-AQI!$E68</f>
        <v>0</v>
      </c>
      <c r="BJ68" s="18">
        <f>Humid!B68</f>
        <v>77</v>
      </c>
      <c r="BK68" s="18">
        <f>Humid!C68</f>
        <v>61.19999999999999</v>
      </c>
      <c r="BL68">
        <f>Humid!$E68-BK68</f>
        <v>6.779741667198465</v>
      </c>
      <c r="BM68">
        <f>BJ68-Humid!$E68</f>
        <v>9.020258332801546</v>
      </c>
      <c r="BN68" s="18">
        <f>Wind!B68</f>
        <v>3.6</v>
      </c>
      <c r="BO68" s="18">
        <f>Wind!C68</f>
        <v>3.0700000000000003</v>
      </c>
      <c r="BP68">
        <f>Wind!$E68-BO68</f>
        <v>0.5299999999999998</v>
      </c>
      <c r="BQ68">
        <f>BN68-Wind!$E68</f>
        <v>0</v>
      </c>
    </row>
    <row r="69" spans="1:69" ht="12.75">
      <c r="A69" s="1">
        <v>38534</v>
      </c>
      <c r="B69">
        <f>GW_level!B69</f>
        <v>44</v>
      </c>
      <c r="C69">
        <f>GW_level!C69</f>
        <v>44</v>
      </c>
      <c r="D69">
        <f>GW_level!$E69-C69</f>
        <v>0</v>
      </c>
      <c r="E69">
        <f>B69-GW_level!$E69</f>
        <v>0</v>
      </c>
      <c r="F69">
        <f>+GW_temp!B69</f>
        <v>12</v>
      </c>
      <c r="G69">
        <f>+GW_temp!C69</f>
        <v>12</v>
      </c>
      <c r="H69">
        <f>GW_temp!$E69-G69</f>
        <v>0</v>
      </c>
      <c r="I69">
        <f>F69-GW_temp!$E69</f>
        <v>0</v>
      </c>
      <c r="J69">
        <f>+GW_TDS!B69</f>
        <v>2.04</v>
      </c>
      <c r="K69">
        <f>+GW_TDS!C69</f>
        <v>1.9700000000000002</v>
      </c>
      <c r="L69">
        <f>GW_TDS!$E69-K69</f>
        <v>0.014819988363797165</v>
      </c>
      <c r="M69">
        <f>J69-GW_TDS!$E69</f>
        <v>0.055180011636202675</v>
      </c>
      <c r="N69">
        <f>+GW_pH!B69</f>
        <v>7</v>
      </c>
      <c r="O69">
        <f>+GW_pH!C69</f>
        <v>7</v>
      </c>
      <c r="P69">
        <f>GW_pH!$E69-O69</f>
        <v>0</v>
      </c>
      <c r="Q69">
        <f>N69-GW_pH!$E69</f>
        <v>0</v>
      </c>
      <c r="V69" s="18">
        <f>Level!B69</f>
        <v>23</v>
      </c>
      <c r="W69" s="18">
        <f>Level!C69</f>
        <v>23</v>
      </c>
      <c r="X69">
        <f>Level!$E69-W69</f>
        <v>0</v>
      </c>
      <c r="Y69">
        <f>V69-Level!$E69</f>
        <v>0</v>
      </c>
      <c r="Z69">
        <f>Velo!B69</f>
        <v>0.041545767599857016</v>
      </c>
      <c r="AA69">
        <f>Velo!C69</f>
        <v>0.041545767599857016</v>
      </c>
      <c r="AB69">
        <f>Velo!$E69-AA69</f>
        <v>0</v>
      </c>
      <c r="AC69">
        <f>Z69-Velo!$E69</f>
        <v>0</v>
      </c>
      <c r="AD69" s="4">
        <f>Cross!B69</f>
        <v>0.6897</v>
      </c>
      <c r="AE69" s="4">
        <f>Cross!C69</f>
        <v>0.6897</v>
      </c>
      <c r="AF69" s="4">
        <f>Cross!$E69-AE69</f>
        <v>0</v>
      </c>
      <c r="AG69" s="4">
        <f>AD69-Cross!$E69</f>
        <v>0</v>
      </c>
      <c r="AH69" s="18">
        <f>Temp!B69</f>
        <v>22</v>
      </c>
      <c r="AI69" s="18">
        <f>Temp!C69</f>
        <v>22</v>
      </c>
      <c r="AJ69">
        <f>Temp!$E69-AI69</f>
        <v>0</v>
      </c>
      <c r="AK69">
        <f>AH69-Temp!$E69</f>
        <v>0</v>
      </c>
      <c r="AL69" s="18">
        <f>TDS!B69</f>
        <v>0.87</v>
      </c>
      <c r="AM69" s="18">
        <f>TDS!C69</f>
        <v>0.87</v>
      </c>
      <c r="AN69">
        <f>TDS!$E69-AM69</f>
        <v>0</v>
      </c>
      <c r="AO69">
        <f>AL69-TDS!$E69</f>
        <v>0</v>
      </c>
      <c r="AP69" s="18">
        <f>pH!B69</f>
        <v>7.7</v>
      </c>
      <c r="AQ69" s="18">
        <f>pH!C69</f>
        <v>7.675</v>
      </c>
      <c r="AR69">
        <f>pH!$E69-AQ69</f>
        <v>0.025000000000000355</v>
      </c>
      <c r="AS69">
        <f>AP69-pH!$E69</f>
        <v>0</v>
      </c>
      <c r="AT69" s="18">
        <f>Turb!B69</f>
        <v>6.85</v>
      </c>
      <c r="AU69" s="18">
        <f>Turb!C69</f>
        <v>6.85</v>
      </c>
      <c r="AV69">
        <f>Turb!$E69-AU69</f>
        <v>0</v>
      </c>
      <c r="AW69">
        <f>AT69-Turb!$E69</f>
        <v>0</v>
      </c>
      <c r="AX69" s="18">
        <f>Air_Temp!B69</f>
        <v>21.15</v>
      </c>
      <c r="AY69" s="18">
        <f>Air_Temp!C69</f>
        <v>21.15</v>
      </c>
      <c r="AZ69">
        <f>Air_Temp!$E69-AY69</f>
        <v>0</v>
      </c>
      <c r="BA69">
        <f>AX69-Air_Temp!$E69</f>
        <v>0</v>
      </c>
      <c r="BB69">
        <f>Precip!B69</f>
        <v>0</v>
      </c>
      <c r="BC69">
        <f>Precip!C69</f>
        <v>0</v>
      </c>
      <c r="BD69">
        <f>Precip!$E69-BC69</f>
        <v>0</v>
      </c>
      <c r="BE69">
        <f>BB69-Precip!$E69</f>
        <v>0</v>
      </c>
      <c r="BF69" s="18">
        <f>AQI!B69</f>
        <v>14</v>
      </c>
      <c r="BG69" s="18">
        <f>AQI!C69</f>
        <v>14</v>
      </c>
      <c r="BH69">
        <f>AQI!$E69-BG69</f>
        <v>0</v>
      </c>
      <c r="BI69">
        <f>BF69-AQI!$E69</f>
        <v>0</v>
      </c>
      <c r="BJ69" s="18">
        <f>Humid!B69</f>
        <v>80</v>
      </c>
      <c r="BK69" s="18">
        <f>Humid!C69</f>
        <v>64.49999999999999</v>
      </c>
      <c r="BL69">
        <f>Humid!$E69-BK69</f>
        <v>8.474677083998074</v>
      </c>
      <c r="BM69">
        <f>BJ69-Humid!$E69</f>
        <v>7.02532291600194</v>
      </c>
      <c r="BN69" s="18">
        <f>Wind!B69</f>
        <v>6.4</v>
      </c>
      <c r="BO69" s="18">
        <f>Wind!C69</f>
        <v>3.3600000000000003</v>
      </c>
      <c r="BP69">
        <f>Wind!$E69-BO69</f>
        <v>0.9630286926795559</v>
      </c>
      <c r="BQ69">
        <f>BN69-Wind!$E69</f>
        <v>2.076971307320444</v>
      </c>
    </row>
    <row r="70" spans="1:69" ht="12.75">
      <c r="A70" s="1">
        <v>38535</v>
      </c>
      <c r="B70">
        <f>GW_level!B70</f>
        <v>35</v>
      </c>
      <c r="C70">
        <f>GW_level!C70</f>
        <v>35</v>
      </c>
      <c r="D70">
        <f>GW_level!$E70-C70</f>
        <v>0</v>
      </c>
      <c r="E70">
        <f>B70-GW_level!$E70</f>
        <v>0</v>
      </c>
      <c r="V70" s="18">
        <f>Level!B70</f>
        <v>23</v>
      </c>
      <c r="W70" s="18">
        <f>Level!C70</f>
        <v>23</v>
      </c>
      <c r="X70">
        <f>Level!$E70-W70</f>
        <v>0</v>
      </c>
      <c r="Y70">
        <f>V70-Level!$E70</f>
        <v>0</v>
      </c>
      <c r="Z70">
        <f>Velo!B70</f>
        <v>0.041545767599857016</v>
      </c>
      <c r="AA70">
        <f>Velo!C70</f>
        <v>0.041545767599857016</v>
      </c>
      <c r="AB70">
        <f>Velo!$E70-AA70</f>
        <v>0</v>
      </c>
      <c r="AC70">
        <f>Z70-Velo!$E70</f>
        <v>0</v>
      </c>
      <c r="AD70" s="4">
        <f>Cross!B70</f>
        <v>0.6897</v>
      </c>
      <c r="AE70" s="4">
        <f>Cross!C70</f>
        <v>0.6897</v>
      </c>
      <c r="AF70" s="4">
        <f>Cross!$E70-AE70</f>
        <v>0</v>
      </c>
      <c r="AG70" s="4">
        <f>AD70-Cross!$E70</f>
        <v>0</v>
      </c>
      <c r="AH70" s="18">
        <f>Temp!B70</f>
        <v>17.5</v>
      </c>
      <c r="AI70" s="18">
        <f>Temp!C70</f>
        <v>17.5</v>
      </c>
      <c r="AJ70">
        <f>Temp!$E70-AI70</f>
        <v>0</v>
      </c>
      <c r="AK70">
        <f>AH70-Temp!$E70</f>
        <v>0</v>
      </c>
      <c r="AL70" s="18">
        <f>TDS!B70</f>
        <v>0.879</v>
      </c>
      <c r="AM70" s="18">
        <f>TDS!C70</f>
        <v>0.879</v>
      </c>
      <c r="AN70">
        <f>TDS!$E70-AM70</f>
        <v>0</v>
      </c>
      <c r="AO70">
        <f>AL70-TDS!$E70</f>
        <v>0</v>
      </c>
      <c r="AP70" s="18">
        <f>pH!B70</f>
        <v>7.7</v>
      </c>
      <c r="AQ70" s="18">
        <f>pH!C70</f>
        <v>7.7</v>
      </c>
      <c r="AR70">
        <f>pH!$E70-AQ70</f>
        <v>0</v>
      </c>
      <c r="AS70">
        <f>AP70-pH!$E70</f>
        <v>0</v>
      </c>
      <c r="AT70" s="18">
        <f>Turb!B70</f>
        <v>8.41</v>
      </c>
      <c r="AU70" s="18">
        <f>Turb!C70</f>
        <v>7.41</v>
      </c>
      <c r="AV70">
        <f>Turb!$E70-AU70</f>
        <v>1</v>
      </c>
      <c r="AW70">
        <f>AT70-Turb!$E70</f>
        <v>0</v>
      </c>
      <c r="AX70" s="18">
        <f>Air_Temp!B70</f>
        <v>17.85</v>
      </c>
      <c r="AY70" s="18">
        <f>Air_Temp!C70</f>
        <v>17.85</v>
      </c>
      <c r="AZ70">
        <f>Air_Temp!$E70-AY70</f>
        <v>0</v>
      </c>
      <c r="BA70">
        <f>AX70-Air_Temp!$E70</f>
        <v>0</v>
      </c>
      <c r="BB70">
        <f>Precip!B70</f>
        <v>0</v>
      </c>
      <c r="BC70">
        <f>Precip!C70</f>
        <v>0</v>
      </c>
      <c r="BD70">
        <f>Precip!$E70-BC70</f>
        <v>0</v>
      </c>
      <c r="BE70">
        <f>BB70-Precip!$E70</f>
        <v>0</v>
      </c>
      <c r="BF70" s="18">
        <f>AQI!B70</f>
        <v>28</v>
      </c>
      <c r="BG70" s="18">
        <f>AQI!C70</f>
        <v>17</v>
      </c>
      <c r="BH70">
        <f>AQI!$E70-BG70</f>
        <v>1.6042382880026622</v>
      </c>
      <c r="BI70">
        <f>BF70-AQI!$E70</f>
        <v>9.395761711997338</v>
      </c>
      <c r="BJ70" s="18">
        <f>Humid!B70</f>
        <v>70</v>
      </c>
      <c r="BK70" s="18">
        <f>Humid!C70</f>
        <v>67.79999999999998</v>
      </c>
      <c r="BL70">
        <f>Humid!$E70-BK70</f>
        <v>2.200000000000017</v>
      </c>
      <c r="BM70">
        <f>BJ70-Humid!$E70</f>
        <v>0</v>
      </c>
      <c r="BN70" s="18">
        <f>Wind!B70</f>
        <v>5.4</v>
      </c>
      <c r="BO70" s="18">
        <f>Wind!C70</f>
        <v>3.6500000000000004</v>
      </c>
      <c r="BP70">
        <f>Wind!$E70-BO70</f>
        <v>1.3960573853591125</v>
      </c>
      <c r="BQ70">
        <f>BN70-Wind!$E70</f>
        <v>0.3539426146408875</v>
      </c>
    </row>
    <row r="71" spans="1:69" ht="12.75">
      <c r="A71" s="1">
        <v>38536</v>
      </c>
      <c r="B71">
        <f>GW_level!B71</f>
        <v>34</v>
      </c>
      <c r="C71">
        <f>GW_level!C71</f>
        <v>34</v>
      </c>
      <c r="D71">
        <f>GW_level!$E71-C71</f>
        <v>0</v>
      </c>
      <c r="E71">
        <f>B71-GW_level!$E71</f>
        <v>0</v>
      </c>
      <c r="V71" s="18">
        <f>Level!B71</f>
        <v>23</v>
      </c>
      <c r="W71" s="18">
        <f>Level!C71</f>
        <v>23</v>
      </c>
      <c r="X71">
        <f>Level!$E71-W71</f>
        <v>0</v>
      </c>
      <c r="Y71">
        <f>V71-Level!$E71</f>
        <v>0</v>
      </c>
      <c r="Z71">
        <f>Velo!B71</f>
        <v>0.041545767599857016</v>
      </c>
      <c r="AA71">
        <f>Velo!C71</f>
        <v>0.041545767599857016</v>
      </c>
      <c r="AB71">
        <f>Velo!$E71-AA71</f>
        <v>0</v>
      </c>
      <c r="AC71">
        <f>Z71-Velo!$E71</f>
        <v>0</v>
      </c>
      <c r="AD71" s="4">
        <f>Cross!B71</f>
        <v>0.6897</v>
      </c>
      <c r="AE71" s="4">
        <f>Cross!C71</f>
        <v>0.6897</v>
      </c>
      <c r="AF71" s="4">
        <f>Cross!$E71-AE71</f>
        <v>0</v>
      </c>
      <c r="AG71" s="4">
        <f>AD71-Cross!$E71</f>
        <v>0</v>
      </c>
      <c r="AH71" s="18">
        <f>Temp!B71</f>
        <v>18</v>
      </c>
      <c r="AI71" s="18">
        <f>Temp!C71</f>
        <v>18</v>
      </c>
      <c r="AJ71">
        <f>Temp!$E71-AI71</f>
        <v>0</v>
      </c>
      <c r="AK71">
        <f>AH71-Temp!$E71</f>
        <v>0</v>
      </c>
      <c r="AL71" s="18">
        <f>TDS!B71</f>
        <v>0.881</v>
      </c>
      <c r="AM71" s="18">
        <f>TDS!C71</f>
        <v>0.881</v>
      </c>
      <c r="AN71">
        <f>TDS!$E71-AM71</f>
        <v>0</v>
      </c>
      <c r="AO71">
        <f>AL71-TDS!$E71</f>
        <v>0</v>
      </c>
      <c r="AP71" s="18">
        <f>pH!B71</f>
        <v>7.8</v>
      </c>
      <c r="AQ71" s="18">
        <f>pH!C71</f>
        <v>7.775</v>
      </c>
      <c r="AR71">
        <f>pH!$E71-AQ71</f>
        <v>0.024999999999999467</v>
      </c>
      <c r="AS71">
        <f>AP71-pH!$E71</f>
        <v>0</v>
      </c>
      <c r="AT71" s="18">
        <f>Turb!B71</f>
        <v>13.2</v>
      </c>
      <c r="AU71" s="18">
        <f>Turb!C71</f>
        <v>7.970000000000001</v>
      </c>
      <c r="AV71">
        <f>Turb!$E71-AU71</f>
        <v>4.672466743667483</v>
      </c>
      <c r="AW71">
        <f>AT71-Turb!$E71</f>
        <v>0.5575332563325155</v>
      </c>
      <c r="AX71" s="18">
        <f>Air_Temp!B71</f>
        <v>19.35</v>
      </c>
      <c r="AY71" s="18">
        <f>Air_Temp!C71</f>
        <v>18.860000000000003</v>
      </c>
      <c r="AZ71">
        <f>Air_Temp!$E71-AY71</f>
        <v>0.20617875504372662</v>
      </c>
      <c r="BA71">
        <f>AX71-Air_Temp!$E71</f>
        <v>0.2838212449562718</v>
      </c>
      <c r="BB71">
        <f>Precip!B71</f>
        <v>0</v>
      </c>
      <c r="BC71">
        <f>Precip!C71</f>
        <v>0</v>
      </c>
      <c r="BD71">
        <f>Precip!$E71-BC71</f>
        <v>0</v>
      </c>
      <c r="BE71">
        <f>BB71-Precip!$E71</f>
        <v>0</v>
      </c>
      <c r="BF71" s="18">
        <f>AQI!B71</f>
        <v>31</v>
      </c>
      <c r="BG71" s="18">
        <f>AQI!C71</f>
        <v>20</v>
      </c>
      <c r="BH71">
        <f>AQI!$E71-BG71</f>
        <v>3.2084765760053244</v>
      </c>
      <c r="BI71">
        <f>BF71-AQI!$E71</f>
        <v>7.791523423994676</v>
      </c>
      <c r="BJ71" s="18">
        <f>Humid!B71</f>
        <v>62</v>
      </c>
      <c r="BK71" s="18">
        <f>Humid!C71</f>
        <v>62</v>
      </c>
      <c r="BL71">
        <f>Humid!$E71-BK71</f>
        <v>0</v>
      </c>
      <c r="BM71">
        <f>BJ71-Humid!$E71</f>
        <v>0</v>
      </c>
      <c r="BN71" s="18">
        <f>Wind!B71</f>
        <v>2.6</v>
      </c>
      <c r="BO71" s="18">
        <f>Wind!C71</f>
        <v>2.6</v>
      </c>
      <c r="BP71">
        <f>Wind!$E71-BO71</f>
        <v>0</v>
      </c>
      <c r="BQ71">
        <f>BN71-Wind!$E71</f>
        <v>0</v>
      </c>
    </row>
    <row r="72" spans="1:69" ht="12.75">
      <c r="A72" s="1">
        <v>38537</v>
      </c>
      <c r="B72">
        <f>GW_level!B72</f>
        <v>33</v>
      </c>
      <c r="C72">
        <f>GW_level!C72</f>
        <v>33</v>
      </c>
      <c r="D72">
        <f>GW_level!$E72-C72</f>
        <v>0</v>
      </c>
      <c r="E72">
        <f>B72-GW_level!$E72</f>
        <v>0</v>
      </c>
      <c r="V72" s="18">
        <f>Level!B72</f>
        <v>29</v>
      </c>
      <c r="W72" s="18">
        <f>Level!C72</f>
        <v>23.49</v>
      </c>
      <c r="X72">
        <f>Level!$E72-W72</f>
        <v>0.9830982485042519</v>
      </c>
      <c r="Y72">
        <f>V72-Level!$E72</f>
        <v>4.52690175149575</v>
      </c>
      <c r="Z72">
        <f>Velo!B72</f>
        <v>0.12120362025819763</v>
      </c>
      <c r="AA72">
        <f>Velo!C72</f>
        <v>0.043745767599857016</v>
      </c>
      <c r="AB72">
        <f>Velo!$E72-AA72</f>
        <v>0.010401324922570059</v>
      </c>
      <c r="AC72">
        <f>Z72-Velo!$E72</f>
        <v>0.06705652773577056</v>
      </c>
      <c r="AD72" s="4">
        <f>Cross!B72</f>
        <v>0.9003</v>
      </c>
      <c r="AE72" s="4">
        <f>Cross!C72</f>
        <v>0.6987</v>
      </c>
      <c r="AF72" s="4">
        <f>Cross!$E72-AE72</f>
        <v>0.021652333478962005</v>
      </c>
      <c r="AG72" s="4">
        <f>AD72-Cross!$E72</f>
        <v>0.179947666521038</v>
      </c>
      <c r="AH72" s="18">
        <f>Temp!B72</f>
        <v>18.5</v>
      </c>
      <c r="AI72" s="18">
        <f>Temp!C72</f>
        <v>18.5</v>
      </c>
      <c r="AJ72">
        <f>Temp!$E72-AI72</f>
        <v>0</v>
      </c>
      <c r="AK72">
        <f>AH72-Temp!$E72</f>
        <v>0</v>
      </c>
      <c r="AL72" s="18">
        <f>TDS!B72</f>
        <v>0.872</v>
      </c>
      <c r="AM72" s="18">
        <f>TDS!C72</f>
        <v>0.872</v>
      </c>
      <c r="AN72">
        <f>TDS!$E72-AM72</f>
        <v>0</v>
      </c>
      <c r="AO72">
        <f>AL72-TDS!$E72</f>
        <v>0</v>
      </c>
      <c r="AP72" s="18">
        <f>pH!B72</f>
        <v>7.7</v>
      </c>
      <c r="AQ72" s="18">
        <f>pH!C72</f>
        <v>7.7</v>
      </c>
      <c r="AR72">
        <f>pH!$E72-AQ72</f>
        <v>0</v>
      </c>
      <c r="AS72">
        <f>AP72-pH!$E72</f>
        <v>0</v>
      </c>
      <c r="AT72" s="18">
        <f>Turb!B72</f>
        <v>19.6</v>
      </c>
      <c r="AU72" s="18">
        <f>Turb!C72</f>
        <v>8.530000000000001</v>
      </c>
      <c r="AV72">
        <f>Turb!$E72-AU72</f>
        <v>8.344933487334966</v>
      </c>
      <c r="AW72">
        <f>AT72-Turb!$E72</f>
        <v>2.725066512665034</v>
      </c>
      <c r="AX72" s="18">
        <f>Air_Temp!B72</f>
        <v>22.8</v>
      </c>
      <c r="AY72" s="18">
        <f>Air_Temp!C72</f>
        <v>19.870000000000005</v>
      </c>
      <c r="AZ72">
        <f>Air_Temp!$E72-AY72</f>
        <v>0.41235751008745325</v>
      </c>
      <c r="BA72">
        <f>AX72-Air_Temp!$E72</f>
        <v>2.517642489912543</v>
      </c>
      <c r="BB72">
        <f>Precip!B72</f>
        <v>0.4</v>
      </c>
      <c r="BC72">
        <f>Precip!C72</f>
        <v>0.03</v>
      </c>
      <c r="BD72">
        <f>Precip!$E72-BC72</f>
        <v>0.37</v>
      </c>
      <c r="BE72">
        <f>BB72-Precip!$E72</f>
        <v>0</v>
      </c>
      <c r="BF72" s="18">
        <f>AQI!B72</f>
        <v>39</v>
      </c>
      <c r="BG72" s="18">
        <f>AQI!C72</f>
        <v>23</v>
      </c>
      <c r="BH72">
        <f>AQI!$E72-BG72</f>
        <v>4.812714864007987</v>
      </c>
      <c r="BI72">
        <f>BF72-AQI!$E72</f>
        <v>11.187285135992013</v>
      </c>
      <c r="BJ72" s="18">
        <f>Humid!B72</f>
        <v>73</v>
      </c>
      <c r="BK72" s="18">
        <f>Humid!C72</f>
        <v>65.3</v>
      </c>
      <c r="BL72">
        <f>Humid!$E72-BK72</f>
        <v>1.6949354167996091</v>
      </c>
      <c r="BM72">
        <f>BJ72-Humid!$E72</f>
        <v>6.005064583200394</v>
      </c>
      <c r="BN72" s="18">
        <f>Wind!B72</f>
        <v>2.8</v>
      </c>
      <c r="BO72" s="18">
        <f>Wind!C72</f>
        <v>2.8</v>
      </c>
      <c r="BP72">
        <f>Wind!$E72-BO72</f>
        <v>0</v>
      </c>
      <c r="BQ72">
        <f>BN72-Wind!$E72</f>
        <v>0</v>
      </c>
    </row>
    <row r="73" spans="1:69" ht="12.75">
      <c r="A73" s="1">
        <v>38538</v>
      </c>
      <c r="B73">
        <f>GW_level!B73</f>
        <v>32</v>
      </c>
      <c r="C73">
        <f>GW_level!C73</f>
        <v>32</v>
      </c>
      <c r="D73">
        <f>GW_level!$E73-C73</f>
        <v>0</v>
      </c>
      <c r="E73">
        <f>B73-GW_level!$E73</f>
        <v>0</v>
      </c>
      <c r="V73" s="18">
        <f>Level!B73</f>
        <v>23.5</v>
      </c>
      <c r="W73" s="18">
        <f>Level!C73</f>
        <v>23.5</v>
      </c>
      <c r="X73">
        <f>Level!$E73-W73</f>
        <v>0</v>
      </c>
      <c r="Y73">
        <f>V73-Level!$E73</f>
        <v>0</v>
      </c>
      <c r="Z73">
        <f>Velo!B73</f>
        <v>0.045919684400264296</v>
      </c>
      <c r="AA73">
        <f>Velo!C73</f>
        <v>0.045919684400264296</v>
      </c>
      <c r="AB73">
        <f>Velo!$E73-AA73</f>
        <v>0</v>
      </c>
      <c r="AC73">
        <f>Z73-Velo!$E73</f>
        <v>0</v>
      </c>
      <c r="AD73" s="4">
        <f>Cross!B73</f>
        <v>0.706425</v>
      </c>
      <c r="AE73" s="4">
        <f>Cross!C73</f>
        <v>0.706425</v>
      </c>
      <c r="AF73" s="4">
        <f>Cross!$E73-AE73</f>
        <v>0</v>
      </c>
      <c r="AG73" s="4">
        <f>AD73-Cross!$E73</f>
        <v>0</v>
      </c>
      <c r="AH73" s="18">
        <f>Temp!B73</f>
        <v>20</v>
      </c>
      <c r="AI73" s="18">
        <f>Temp!C73</f>
        <v>19.25</v>
      </c>
      <c r="AJ73">
        <f>Temp!$E73-AI73</f>
        <v>0.28739297175822287</v>
      </c>
      <c r="AK73">
        <f>AH73-Temp!$E73</f>
        <v>0.46260702824177713</v>
      </c>
      <c r="AL73" s="18">
        <f>TDS!B73</f>
        <v>0.778</v>
      </c>
      <c r="AM73" s="18">
        <f>TDS!C73</f>
        <v>0.778</v>
      </c>
      <c r="AN73">
        <f>TDS!$E73-AM73</f>
        <v>0</v>
      </c>
      <c r="AO73">
        <f>AL73-TDS!$E73</f>
        <v>0</v>
      </c>
      <c r="AP73" s="18">
        <f>pH!B73</f>
        <v>7.9</v>
      </c>
      <c r="AQ73" s="18">
        <f>pH!C73</f>
        <v>7.775</v>
      </c>
      <c r="AR73">
        <f>pH!$E73-AQ73</f>
        <v>0.034654308630002184</v>
      </c>
      <c r="AS73">
        <f>AP73-pH!$E73</f>
        <v>0.09034569136999782</v>
      </c>
      <c r="AT73" s="18">
        <f>Turb!B73</f>
        <v>12</v>
      </c>
      <c r="AU73" s="18">
        <f>Turb!C73</f>
        <v>9.090000000000002</v>
      </c>
      <c r="AV73">
        <f>Turb!$E73-AU73</f>
        <v>2.9099999999999984</v>
      </c>
      <c r="AW73">
        <f>AT73-Turb!$E73</f>
        <v>0</v>
      </c>
      <c r="AX73" s="18">
        <f>Air_Temp!B73</f>
        <v>23</v>
      </c>
      <c r="AY73" s="18">
        <f>Air_Temp!C73</f>
        <v>20.880000000000006</v>
      </c>
      <c r="AZ73">
        <f>Air_Temp!$E73-AY73</f>
        <v>0.6185362651311799</v>
      </c>
      <c r="BA73">
        <f>AX73-Air_Temp!$E73</f>
        <v>1.501463734868814</v>
      </c>
      <c r="BB73">
        <f>Precip!B73</f>
        <v>0.4</v>
      </c>
      <c r="BC73">
        <f>Precip!C73</f>
        <v>0.06</v>
      </c>
      <c r="BD73">
        <f>Precip!$E73-BC73</f>
        <v>0.34</v>
      </c>
      <c r="BE73">
        <f>BB73-Precip!$E73</f>
        <v>0</v>
      </c>
      <c r="BF73" s="18">
        <f>AQI!B73</f>
        <v>24</v>
      </c>
      <c r="BG73" s="18">
        <f>AQI!C73</f>
        <v>24</v>
      </c>
      <c r="BH73">
        <f>AQI!$E73-BG73</f>
        <v>0</v>
      </c>
      <c r="BI73">
        <f>BF73-AQI!$E73</f>
        <v>0</v>
      </c>
      <c r="BJ73" s="18">
        <f>Humid!B73</f>
        <v>89</v>
      </c>
      <c r="BK73" s="18">
        <f>Humid!C73</f>
        <v>68.6</v>
      </c>
      <c r="BL73">
        <f>Humid!$E73-BK73</f>
        <v>3.3898708335992183</v>
      </c>
      <c r="BM73">
        <f>BJ73-Humid!$E73</f>
        <v>17.010129166400787</v>
      </c>
      <c r="BN73" s="18">
        <f>Wind!B73</f>
        <v>3.3</v>
      </c>
      <c r="BO73" s="18">
        <f>Wind!C73</f>
        <v>3.09</v>
      </c>
      <c r="BP73">
        <f>Wind!$E73-BO73</f>
        <v>0.20999999999999996</v>
      </c>
      <c r="BQ73">
        <f>BN73-Wind!$E73</f>
        <v>0</v>
      </c>
    </row>
    <row r="75" spans="2:76" ht="12.75">
      <c r="B75" s="20" t="s">
        <v>12</v>
      </c>
      <c r="C75" s="20" t="s">
        <v>13</v>
      </c>
      <c r="D75" s="20" t="s">
        <v>14</v>
      </c>
      <c r="E75" s="20" t="s">
        <v>126</v>
      </c>
      <c r="F75" s="20" t="s">
        <v>28</v>
      </c>
      <c r="G75" s="20" t="s">
        <v>29</v>
      </c>
      <c r="H75" s="20" t="s">
        <v>30</v>
      </c>
      <c r="I75" s="20" t="s">
        <v>127</v>
      </c>
      <c r="J75" s="20" t="s">
        <v>116</v>
      </c>
      <c r="K75" s="20" t="s">
        <v>115</v>
      </c>
      <c r="L75" s="20" t="s">
        <v>117</v>
      </c>
      <c r="M75" s="20" t="s">
        <v>118</v>
      </c>
      <c r="N75" s="20" t="s">
        <v>22</v>
      </c>
      <c r="O75" s="20" t="s">
        <v>23</v>
      </c>
      <c r="P75" s="20" t="s">
        <v>24</v>
      </c>
      <c r="Q75" s="20" t="s">
        <v>119</v>
      </c>
      <c r="R75" s="20" t="s">
        <v>25</v>
      </c>
      <c r="S75" s="20" t="s">
        <v>26</v>
      </c>
      <c r="T75" s="20" t="s">
        <v>27</v>
      </c>
      <c r="U75" s="20" t="s">
        <v>120</v>
      </c>
      <c r="V75" s="23" t="s">
        <v>10</v>
      </c>
      <c r="W75" s="23" t="s">
        <v>11</v>
      </c>
      <c r="X75" s="23" t="s">
        <v>102</v>
      </c>
      <c r="Y75" s="23" t="s">
        <v>113</v>
      </c>
      <c r="Z75" s="23" t="s">
        <v>153</v>
      </c>
      <c r="AA75" s="23" t="s">
        <v>154</v>
      </c>
      <c r="AB75" s="23" t="s">
        <v>155</v>
      </c>
      <c r="AC75" s="23" t="s">
        <v>166</v>
      </c>
      <c r="AD75" s="23" t="s">
        <v>167</v>
      </c>
      <c r="AE75" s="23" t="s">
        <v>168</v>
      </c>
      <c r="AF75" s="23" t="s">
        <v>169</v>
      </c>
      <c r="AG75" s="23" t="s">
        <v>170</v>
      </c>
      <c r="AH75" s="23" t="s">
        <v>31</v>
      </c>
      <c r="AI75" s="23" t="s">
        <v>32</v>
      </c>
      <c r="AJ75" s="23" t="s">
        <v>101</v>
      </c>
      <c r="AK75" s="23" t="s">
        <v>114</v>
      </c>
      <c r="AL75" s="23" t="s">
        <v>116</v>
      </c>
      <c r="AM75" s="23" t="s">
        <v>115</v>
      </c>
      <c r="AN75" s="23" t="s">
        <v>117</v>
      </c>
      <c r="AO75" s="23" t="s">
        <v>118</v>
      </c>
      <c r="AP75" s="23" t="s">
        <v>22</v>
      </c>
      <c r="AQ75" s="23" t="s">
        <v>23</v>
      </c>
      <c r="AR75" s="23" t="s">
        <v>24</v>
      </c>
      <c r="AS75" s="23" t="s">
        <v>119</v>
      </c>
      <c r="AT75" s="23" t="s">
        <v>25</v>
      </c>
      <c r="AU75" s="23" t="s">
        <v>26</v>
      </c>
      <c r="AV75" s="23" t="s">
        <v>27</v>
      </c>
      <c r="AW75" s="23" t="s">
        <v>120</v>
      </c>
      <c r="AX75" s="17" t="s">
        <v>33</v>
      </c>
      <c r="AY75" s="17" t="s">
        <v>34</v>
      </c>
      <c r="AZ75" s="17" t="s">
        <v>35</v>
      </c>
      <c r="BA75" s="17" t="s">
        <v>121</v>
      </c>
      <c r="BB75" s="17" t="s">
        <v>36</v>
      </c>
      <c r="BC75" s="17" t="s">
        <v>37</v>
      </c>
      <c r="BD75" s="17" t="s">
        <v>38</v>
      </c>
      <c r="BE75" s="17" t="s">
        <v>122</v>
      </c>
      <c r="BF75" s="17" t="s">
        <v>109</v>
      </c>
      <c r="BG75" s="17" t="s">
        <v>110</v>
      </c>
      <c r="BH75" s="17" t="s">
        <v>111</v>
      </c>
      <c r="BI75" s="17" t="s">
        <v>123</v>
      </c>
      <c r="BJ75" s="17" t="s">
        <v>95</v>
      </c>
      <c r="BK75" s="17" t="s">
        <v>96</v>
      </c>
      <c r="BL75" s="17" t="s">
        <v>97</v>
      </c>
      <c r="BM75" s="17" t="s">
        <v>124</v>
      </c>
      <c r="BN75" s="17" t="s">
        <v>69</v>
      </c>
      <c r="BO75" s="17" t="s">
        <v>70</v>
      </c>
      <c r="BP75" s="17" t="s">
        <v>71</v>
      </c>
      <c r="BQ75" s="17" t="s">
        <v>125</v>
      </c>
      <c r="BS75" s="17" t="s">
        <v>128</v>
      </c>
      <c r="BT75" s="17"/>
      <c r="BU75" s="17" t="s">
        <v>187</v>
      </c>
      <c r="BV75" s="17"/>
      <c r="BW75" s="17" t="s">
        <v>188</v>
      </c>
      <c r="BX75" s="17"/>
    </row>
    <row r="76" spans="1:76" ht="12.75">
      <c r="A76" s="20" t="s">
        <v>13</v>
      </c>
      <c r="C76">
        <f aca="true" t="shared" si="0" ref="C76:BQ76">CORREL($C$6:$C$73,C$6:C$73)</f>
        <v>1</v>
      </c>
      <c r="D76">
        <f t="shared" si="0"/>
        <v>-0.08568225412193657</v>
      </c>
      <c r="E76">
        <f t="shared" si="0"/>
        <v>0.041939789498215266</v>
      </c>
      <c r="G76">
        <f t="shared" si="0"/>
        <v>-0.9143791717366065</v>
      </c>
      <c r="H76">
        <f t="shared" si="0"/>
        <v>0.2126753882869896</v>
      </c>
      <c r="I76">
        <f t="shared" si="0"/>
        <v>-0.0952237319594503</v>
      </c>
      <c r="K76">
        <f t="shared" si="0"/>
        <v>-0.9615124001196004</v>
      </c>
      <c r="L76">
        <f t="shared" si="0"/>
        <v>0.08185660265658866</v>
      </c>
      <c r="M76">
        <f t="shared" si="0"/>
        <v>0.3448826154412253</v>
      </c>
      <c r="O76">
        <f t="shared" si="0"/>
        <v>0.9117015007095621</v>
      </c>
      <c r="P76">
        <f t="shared" si="0"/>
        <v>-0.1367249910090682</v>
      </c>
      <c r="Q76">
        <f t="shared" si="0"/>
        <v>-0.0707177866890708</v>
      </c>
      <c r="S76">
        <f t="shared" si="0"/>
        <v>0.8305769267618729</v>
      </c>
      <c r="T76">
        <f t="shared" si="0"/>
        <v>-0.399632578600236</v>
      </c>
      <c r="U76">
        <f t="shared" si="0"/>
        <v>-0.2970232184899852</v>
      </c>
      <c r="W76">
        <f t="shared" si="0"/>
        <v>0.8670172994349001</v>
      </c>
      <c r="X76">
        <f t="shared" si="0"/>
        <v>-0.11639900311219684</v>
      </c>
      <c r="Y76">
        <f t="shared" si="0"/>
        <v>-0.15984134914955367</v>
      </c>
      <c r="AA76">
        <f t="shared" si="0"/>
        <v>0.8664072773328674</v>
      </c>
      <c r="AB76">
        <f t="shared" si="0"/>
        <v>-0.14247994211837284</v>
      </c>
      <c r="AC76">
        <f t="shared" si="0"/>
        <v>-0.1435657561902959</v>
      </c>
      <c r="AE76">
        <f t="shared" si="0"/>
        <v>0.8586809563774915</v>
      </c>
      <c r="AF76">
        <f t="shared" si="0"/>
        <v>-0.10743950965616764</v>
      </c>
      <c r="AG76">
        <f t="shared" si="0"/>
        <v>-0.1590431299051975</v>
      </c>
      <c r="AI76">
        <f t="shared" si="0"/>
        <v>-0.871068422230017</v>
      </c>
      <c r="AJ76">
        <f t="shared" si="0"/>
        <v>0.09242246063811525</v>
      </c>
      <c r="AK76">
        <f t="shared" si="0"/>
        <v>0.15363398735788306</v>
      </c>
      <c r="AM76">
        <f t="shared" si="0"/>
        <v>-0.025237572021046803</v>
      </c>
      <c r="AN76">
        <f t="shared" si="0"/>
        <v>-0.13034084493681306</v>
      </c>
      <c r="AO76">
        <f t="shared" si="0"/>
        <v>-0.12173526491124631</v>
      </c>
      <c r="AQ76">
        <f t="shared" si="0"/>
        <v>0.8320779092742094</v>
      </c>
      <c r="AR76">
        <f t="shared" si="0"/>
        <v>0.0917400703983978</v>
      </c>
      <c r="AS76">
        <f t="shared" si="0"/>
        <v>0.23737957513723487</v>
      </c>
      <c r="AU76">
        <f t="shared" si="0"/>
        <v>-0.5696805731938159</v>
      </c>
      <c r="AV76">
        <f t="shared" si="0"/>
        <v>-0.3925903359927718</v>
      </c>
      <c r="AW76">
        <f t="shared" si="0"/>
        <v>-0.12199191107734639</v>
      </c>
      <c r="AY76">
        <f t="shared" si="0"/>
        <v>-0.8625648550029438</v>
      </c>
      <c r="AZ76">
        <f t="shared" si="0"/>
        <v>-0.007078406946918075</v>
      </c>
      <c r="BA76">
        <f t="shared" si="0"/>
        <v>0.08747391402277326</v>
      </c>
      <c r="BC76">
        <f t="shared" si="0"/>
        <v>0.11737591432211483</v>
      </c>
      <c r="BD76">
        <f t="shared" si="0"/>
        <v>0.26663235819936476</v>
      </c>
      <c r="BE76">
        <f t="shared" si="0"/>
        <v>-0.07069100930250402</v>
      </c>
      <c r="BG76">
        <f t="shared" si="0"/>
        <v>-0.018231465851941596</v>
      </c>
      <c r="BH76">
        <f t="shared" si="0"/>
        <v>-0.1547076958382687</v>
      </c>
      <c r="BI76">
        <f t="shared" si="0"/>
        <v>-0.28085955171095217</v>
      </c>
      <c r="BK76">
        <f t="shared" si="0"/>
        <v>-0.0354255498562528</v>
      </c>
      <c r="BL76">
        <f t="shared" si="0"/>
        <v>-0.2615663953523634</v>
      </c>
      <c r="BM76">
        <f t="shared" si="0"/>
        <v>-0.06629864906038435</v>
      </c>
      <c r="BO76">
        <f t="shared" si="0"/>
        <v>0.23066344035137692</v>
      </c>
      <c r="BP76">
        <f t="shared" si="0"/>
        <v>-0.16408496263227065</v>
      </c>
      <c r="BQ76">
        <f t="shared" si="0"/>
        <v>-0.025244518043645282</v>
      </c>
      <c r="BS76" s="14">
        <f aca="true" t="shared" si="1" ref="BS76:BS126">AVERAGE(B76:BQ76)</f>
        <v>0.0030602976349400554</v>
      </c>
      <c r="BT76" s="20" t="s">
        <v>13</v>
      </c>
      <c r="BU76" s="14">
        <v>0.11599312098489675</v>
      </c>
      <c r="BV76" s="23" t="s">
        <v>170</v>
      </c>
      <c r="BW76" s="14">
        <f aca="true" t="shared" si="2" ref="BW76:BW90">BU129</f>
        <v>0.34277418256714215</v>
      </c>
      <c r="BX76" s="23" t="str">
        <f aca="true" t="shared" si="3" ref="BX76:BX90">BV129</f>
        <v>pH_B</v>
      </c>
    </row>
    <row r="77" spans="1:76" ht="12.75">
      <c r="A77" s="20" t="s">
        <v>14</v>
      </c>
      <c r="C77">
        <f aca="true" t="shared" si="4" ref="C77:BQ77">CORREL($D$6:$D$73,C$6:C$73)</f>
        <v>-0.08568225412193657</v>
      </c>
      <c r="D77">
        <f t="shared" si="4"/>
        <v>1</v>
      </c>
      <c r="E77">
        <f t="shared" si="4"/>
        <v>-0.501102238373537</v>
      </c>
      <c r="G77">
        <f t="shared" si="4"/>
        <v>0.02193391995078749</v>
      </c>
      <c r="H77">
        <f t="shared" si="4"/>
        <v>0.2572130512311083</v>
      </c>
      <c r="I77">
        <f t="shared" si="4"/>
        <v>-0.14335633848977672</v>
      </c>
      <c r="K77">
        <f t="shared" si="4"/>
        <v>0.05507712361574482</v>
      </c>
      <c r="L77">
        <f t="shared" si="4"/>
        <v>0.04209155613012466</v>
      </c>
      <c r="M77">
        <f t="shared" si="4"/>
        <v>-0.27688229461003844</v>
      </c>
      <c r="O77">
        <f t="shared" si="4"/>
        <v>0.1185205023212857</v>
      </c>
      <c r="P77">
        <f t="shared" si="4"/>
        <v>0.16114549447516324</v>
      </c>
      <c r="Q77">
        <f t="shared" si="4"/>
        <v>0.14897484406920694</v>
      </c>
      <c r="S77">
        <f t="shared" si="4"/>
        <v>0.18069002652916447</v>
      </c>
      <c r="T77">
        <f t="shared" si="4"/>
        <v>-0.1867022955414443</v>
      </c>
      <c r="U77">
        <f t="shared" si="4"/>
        <v>-0.10791630536532393</v>
      </c>
      <c r="W77">
        <f t="shared" si="4"/>
        <v>-0.07414736742128679</v>
      </c>
      <c r="X77">
        <f t="shared" si="4"/>
        <v>-0.513218522694958</v>
      </c>
      <c r="Y77">
        <f t="shared" si="4"/>
        <v>-0.23010708508741617</v>
      </c>
      <c r="AA77">
        <f t="shared" si="4"/>
        <v>-0.018183387503559755</v>
      </c>
      <c r="AB77">
        <f t="shared" si="4"/>
        <v>-0.47032455354952063</v>
      </c>
      <c r="AC77">
        <f t="shared" si="4"/>
        <v>-0.21519555068311613</v>
      </c>
      <c r="AE77">
        <f t="shared" si="4"/>
        <v>-0.029622153163494393</v>
      </c>
      <c r="AF77">
        <f t="shared" si="4"/>
        <v>-0.5386112397766962</v>
      </c>
      <c r="AG77">
        <f t="shared" si="4"/>
        <v>-0.258053988348217</v>
      </c>
      <c r="AI77">
        <f t="shared" si="4"/>
        <v>0.1737553509319972</v>
      </c>
      <c r="AJ77">
        <f t="shared" si="4"/>
        <v>0.24783798807825455</v>
      </c>
      <c r="AK77">
        <f t="shared" si="4"/>
        <v>0.116158187882105</v>
      </c>
      <c r="AM77">
        <f t="shared" si="4"/>
        <v>0.34678578477564276</v>
      </c>
      <c r="AN77">
        <f t="shared" si="4"/>
        <v>0.11685553643615017</v>
      </c>
      <c r="AO77">
        <f t="shared" si="4"/>
        <v>-0.18884833857319616</v>
      </c>
      <c r="AQ77">
        <f t="shared" si="4"/>
        <v>0.05950033362862293</v>
      </c>
      <c r="AR77">
        <f t="shared" si="4"/>
        <v>-0.1643033157411189</v>
      </c>
      <c r="AS77">
        <f t="shared" si="4"/>
        <v>0.08438614661353558</v>
      </c>
      <c r="AU77">
        <f t="shared" si="4"/>
        <v>0.1587381114010398</v>
      </c>
      <c r="AV77">
        <f t="shared" si="4"/>
        <v>-0.13653421757961728</v>
      </c>
      <c r="AW77">
        <f t="shared" si="4"/>
        <v>-0.18949886817609934</v>
      </c>
      <c r="AY77">
        <f t="shared" si="4"/>
        <v>0.18184631475815044</v>
      </c>
      <c r="AZ77">
        <f t="shared" si="4"/>
        <v>0.25194069879890685</v>
      </c>
      <c r="BA77">
        <f t="shared" si="4"/>
        <v>0.1730348451183229</v>
      </c>
      <c r="BC77">
        <f t="shared" si="4"/>
        <v>-0.24871508597059644</v>
      </c>
      <c r="BD77">
        <f t="shared" si="4"/>
        <v>-0.008688527163960371</v>
      </c>
      <c r="BE77">
        <f t="shared" si="4"/>
        <v>-0.10612771599825797</v>
      </c>
      <c r="BG77">
        <f t="shared" si="4"/>
        <v>0.29368724306124494</v>
      </c>
      <c r="BH77">
        <f t="shared" si="4"/>
        <v>0.2667263305434751</v>
      </c>
      <c r="BI77">
        <f t="shared" si="4"/>
        <v>0.184958715938985</v>
      </c>
      <c r="BK77">
        <f t="shared" si="4"/>
        <v>0.004245555404983235</v>
      </c>
      <c r="BL77">
        <f t="shared" si="4"/>
        <v>-0.032529401691531075</v>
      </c>
      <c r="BM77">
        <f t="shared" si="4"/>
        <v>-0.08306834357595644</v>
      </c>
      <c r="BO77">
        <f t="shared" si="4"/>
        <v>-0.15071448971585885</v>
      </c>
      <c r="BP77">
        <f t="shared" si="4"/>
        <v>-0.07144594748694237</v>
      </c>
      <c r="BQ77">
        <f t="shared" si="4"/>
        <v>-0.03430770015777013</v>
      </c>
      <c r="BS77" s="14">
        <f t="shared" si="1"/>
        <v>-0.008191840487592653</v>
      </c>
      <c r="BT77" s="20" t="s">
        <v>14</v>
      </c>
      <c r="BU77" s="14">
        <v>0.11370678082507432</v>
      </c>
      <c r="BV77" s="23" t="s">
        <v>113</v>
      </c>
      <c r="BW77" s="14">
        <f t="shared" si="2"/>
        <v>0.3423581668027739</v>
      </c>
      <c r="BX77" s="20" t="str">
        <f t="shared" si="3"/>
        <v>TDS_B, g/L</v>
      </c>
    </row>
    <row r="78" spans="1:76" ht="12.75">
      <c r="A78" s="20" t="s">
        <v>126</v>
      </c>
      <c r="C78">
        <f aca="true" t="shared" si="5" ref="C78:BQ78">CORREL($E$6:$E$73,C$6:C$73)</f>
        <v>0.041939789498215266</v>
      </c>
      <c r="D78">
        <f t="shared" si="5"/>
        <v>-0.501102238373537</v>
      </c>
      <c r="E78">
        <f t="shared" si="5"/>
        <v>1</v>
      </c>
      <c r="G78">
        <f t="shared" si="5"/>
        <v>-0.02585253820020505</v>
      </c>
      <c r="H78">
        <f t="shared" si="5"/>
        <v>-0.15395040471735985</v>
      </c>
      <c r="I78">
        <f t="shared" si="5"/>
        <v>0.3346697435825103</v>
      </c>
      <c r="K78">
        <f t="shared" si="5"/>
        <v>-0.02811098152766505</v>
      </c>
      <c r="L78">
        <f t="shared" si="5"/>
        <v>-0.14308441091597932</v>
      </c>
      <c r="M78">
        <f t="shared" si="5"/>
        <v>0.10118365364404319</v>
      </c>
      <c r="O78">
        <f t="shared" si="5"/>
        <v>-0.01727064278073817</v>
      </c>
      <c r="P78">
        <f t="shared" si="5"/>
        <v>-0.09555279756111579</v>
      </c>
      <c r="Q78">
        <f t="shared" si="5"/>
        <v>-0.07480600287129781</v>
      </c>
      <c r="S78">
        <f t="shared" si="5"/>
        <v>-0.09175452268993</v>
      </c>
      <c r="T78">
        <f t="shared" si="5"/>
        <v>0.11983383692665946</v>
      </c>
      <c r="U78">
        <f t="shared" si="5"/>
        <v>0.11566958096297995</v>
      </c>
      <c r="W78">
        <f t="shared" si="5"/>
        <v>0.041630355519958126</v>
      </c>
      <c r="X78">
        <f t="shared" si="5"/>
        <v>0.6032531348314506</v>
      </c>
      <c r="Y78">
        <f t="shared" si="5"/>
        <v>0.6061193807764953</v>
      </c>
      <c r="AA78">
        <f t="shared" si="5"/>
        <v>0.061333813669407565</v>
      </c>
      <c r="AB78">
        <f t="shared" si="5"/>
        <v>0.4845950217833423</v>
      </c>
      <c r="AC78">
        <f t="shared" si="5"/>
        <v>0.5853921832894583</v>
      </c>
      <c r="AE78">
        <f t="shared" si="5"/>
        <v>0.00651060865640922</v>
      </c>
      <c r="AF78">
        <f t="shared" si="5"/>
        <v>0.48136747586925266</v>
      </c>
      <c r="AG78">
        <f t="shared" si="5"/>
        <v>0.6355747905495184</v>
      </c>
      <c r="AI78">
        <f t="shared" si="5"/>
        <v>0.017065116537469335</v>
      </c>
      <c r="AJ78">
        <f t="shared" si="5"/>
        <v>-0.23198853810040782</v>
      </c>
      <c r="AK78">
        <f t="shared" si="5"/>
        <v>-0.24101765176780274</v>
      </c>
      <c r="AM78">
        <f t="shared" si="5"/>
        <v>-0.40432811311861555</v>
      </c>
      <c r="AN78">
        <f t="shared" si="5"/>
        <v>-0.25327554253282153</v>
      </c>
      <c r="AO78">
        <f t="shared" si="5"/>
        <v>-0.09283439923135044</v>
      </c>
      <c r="AQ78">
        <f t="shared" si="5"/>
        <v>-0.1720414768851494</v>
      </c>
      <c r="AR78">
        <f t="shared" si="5"/>
        <v>-0.012693438861554752</v>
      </c>
      <c r="AS78">
        <f t="shared" si="5"/>
        <v>-0.05294261787967544</v>
      </c>
      <c r="AU78">
        <f t="shared" si="5"/>
        <v>-0.042154943440917164</v>
      </c>
      <c r="AV78">
        <f t="shared" si="5"/>
        <v>0.3642910751109696</v>
      </c>
      <c r="AW78">
        <f t="shared" si="5"/>
        <v>0.5647848421986251</v>
      </c>
      <c r="AY78">
        <f t="shared" si="5"/>
        <v>-0.0926734335401569</v>
      </c>
      <c r="AZ78">
        <f t="shared" si="5"/>
        <v>-0.2648341676330943</v>
      </c>
      <c r="BA78">
        <f t="shared" si="5"/>
        <v>-0.021642263379779255</v>
      </c>
      <c r="BC78">
        <f t="shared" si="5"/>
        <v>0.4433047475955501</v>
      </c>
      <c r="BD78">
        <f t="shared" si="5"/>
        <v>0.2900483708518947</v>
      </c>
      <c r="BE78">
        <f t="shared" si="5"/>
        <v>0.3127554460010443</v>
      </c>
      <c r="BG78">
        <f t="shared" si="5"/>
        <v>-0.23740408841592744</v>
      </c>
      <c r="BH78">
        <f t="shared" si="5"/>
        <v>-0.25107248491786877</v>
      </c>
      <c r="BI78">
        <f t="shared" si="5"/>
        <v>-0.09690882994830873</v>
      </c>
      <c r="BK78">
        <f t="shared" si="5"/>
        <v>0.005051397707644424</v>
      </c>
      <c r="BL78">
        <f t="shared" si="5"/>
        <v>-0.024777498034851277</v>
      </c>
      <c r="BM78">
        <f t="shared" si="5"/>
        <v>0.2482081467612927</v>
      </c>
      <c r="BO78">
        <f t="shared" si="5"/>
        <v>0.011270458409676377</v>
      </c>
      <c r="BP78">
        <f t="shared" si="5"/>
        <v>0.281290085099497</v>
      </c>
      <c r="BQ78">
        <f t="shared" si="5"/>
        <v>0.27526897974799003</v>
      </c>
      <c r="BS78" s="14">
        <f t="shared" si="1"/>
        <v>0.08643800016186753</v>
      </c>
      <c r="BT78" s="20" t="s">
        <v>126</v>
      </c>
      <c r="BU78" s="14">
        <v>0.10846199341291575</v>
      </c>
      <c r="BV78" s="23" t="s">
        <v>166</v>
      </c>
      <c r="BW78" s="14">
        <f t="shared" si="2"/>
        <v>0.3270075780921002</v>
      </c>
      <c r="BX78" s="20" t="str">
        <f t="shared" si="3"/>
        <v>Temp_B, cm</v>
      </c>
    </row>
    <row r="79" spans="1:76" ht="12.75">
      <c r="A79" s="20" t="s">
        <v>29</v>
      </c>
      <c r="C79">
        <f aca="true" t="shared" si="6" ref="C79:BQ79">CORREL($G$6:$G$73,C$6:C$73)</f>
        <v>-0.9143791717366065</v>
      </c>
      <c r="D79">
        <f t="shared" si="6"/>
        <v>0.02193391995078749</v>
      </c>
      <c r="E79">
        <f t="shared" si="6"/>
        <v>-0.02585253820020505</v>
      </c>
      <c r="G79">
        <f t="shared" si="6"/>
        <v>1</v>
      </c>
      <c r="H79">
        <f t="shared" si="6"/>
        <v>-0.17137132003499453</v>
      </c>
      <c r="I79">
        <f t="shared" si="6"/>
        <v>0.017345018250659133</v>
      </c>
      <c r="K79">
        <f t="shared" si="6"/>
        <v>0.9158257924095048</v>
      </c>
      <c r="L79">
        <f t="shared" si="6"/>
        <v>-0.3120214232275342</v>
      </c>
      <c r="M79">
        <f t="shared" si="6"/>
        <v>-0.5412478946688691</v>
      </c>
      <c r="O79">
        <f t="shared" si="6"/>
        <v>-0.8341493357591135</v>
      </c>
      <c r="P79">
        <f t="shared" si="6"/>
        <v>0.07777696515278266</v>
      </c>
      <c r="Q79">
        <f t="shared" si="6"/>
        <v>0.0685366935134025</v>
      </c>
      <c r="S79">
        <f t="shared" si="6"/>
        <v>-0.669995967967893</v>
      </c>
      <c r="T79">
        <f t="shared" si="6"/>
        <v>0.4855448141077513</v>
      </c>
      <c r="U79">
        <f t="shared" si="6"/>
        <v>0.37276812067428455</v>
      </c>
      <c r="W79">
        <f t="shared" si="6"/>
        <v>-0.6433569857795038</v>
      </c>
      <c r="X79">
        <f t="shared" si="6"/>
        <v>0.16270632655581718</v>
      </c>
      <c r="Y79">
        <f t="shared" si="6"/>
        <v>0.17711562362714345</v>
      </c>
      <c r="AA79">
        <f t="shared" si="6"/>
        <v>-0.6776985205997268</v>
      </c>
      <c r="AB79">
        <f t="shared" si="6"/>
        <v>0.22114774382817462</v>
      </c>
      <c r="AC79">
        <f t="shared" si="6"/>
        <v>0.1855526911336521</v>
      </c>
      <c r="AE79">
        <f t="shared" si="6"/>
        <v>-0.6348254805661064</v>
      </c>
      <c r="AF79">
        <f t="shared" si="6"/>
        <v>0.1773647351806875</v>
      </c>
      <c r="AG79">
        <f t="shared" si="6"/>
        <v>0.18247617613197753</v>
      </c>
      <c r="AI79">
        <f t="shared" si="6"/>
        <v>0.8305012724455616</v>
      </c>
      <c r="AJ79">
        <f t="shared" si="6"/>
        <v>-0.10344663858029389</v>
      </c>
      <c r="AK79">
        <f t="shared" si="6"/>
        <v>-0.17225414770161215</v>
      </c>
      <c r="AM79">
        <f t="shared" si="6"/>
        <v>-0.27760276669690825</v>
      </c>
      <c r="AN79">
        <f t="shared" si="6"/>
        <v>0.3489129593927099</v>
      </c>
      <c r="AO79">
        <f t="shared" si="6"/>
        <v>0.2941563690358877</v>
      </c>
      <c r="AQ79">
        <f t="shared" si="6"/>
        <v>-0.7966662448248418</v>
      </c>
      <c r="AR79">
        <f t="shared" si="6"/>
        <v>-0.09143915247324357</v>
      </c>
      <c r="AS79">
        <f t="shared" si="6"/>
        <v>-0.22490495834341118</v>
      </c>
      <c r="AU79">
        <f t="shared" si="6"/>
        <v>0.7547918635518651</v>
      </c>
      <c r="AV79">
        <f t="shared" si="6"/>
        <v>0.35386506121383093</v>
      </c>
      <c r="AW79">
        <f t="shared" si="6"/>
        <v>0.1536282326629159</v>
      </c>
      <c r="AY79">
        <f t="shared" si="6"/>
        <v>0.8308586358451839</v>
      </c>
      <c r="AZ79">
        <f t="shared" si="6"/>
        <v>-0.08429772382825558</v>
      </c>
      <c r="BA79">
        <f t="shared" si="6"/>
        <v>-0.15143670601198206</v>
      </c>
      <c r="BC79">
        <f t="shared" si="6"/>
        <v>-0.06878212407617554</v>
      </c>
      <c r="BD79">
        <f t="shared" si="6"/>
        <v>-0.2874180314169525</v>
      </c>
      <c r="BE79">
        <f t="shared" si="6"/>
        <v>0.08998657909620202</v>
      </c>
      <c r="BG79">
        <f t="shared" si="6"/>
        <v>0.07021785623376563</v>
      </c>
      <c r="BH79">
        <f t="shared" si="6"/>
        <v>0.11889085098260564</v>
      </c>
      <c r="BI79">
        <f t="shared" si="6"/>
        <v>0.25277686311260117</v>
      </c>
      <c r="BK79">
        <f t="shared" si="6"/>
        <v>0.10858517394261157</v>
      </c>
      <c r="BL79">
        <f t="shared" si="6"/>
        <v>0.22941976437077946</v>
      </c>
      <c r="BM79">
        <f t="shared" si="6"/>
        <v>-0.028300985381330492</v>
      </c>
      <c r="BO79">
        <f t="shared" si="6"/>
        <v>-0.18874172415035603</v>
      </c>
      <c r="BP79">
        <f t="shared" si="6"/>
        <v>0.23716675656487582</v>
      </c>
      <c r="BQ79">
        <f t="shared" si="6"/>
        <v>0.037343781703169876</v>
      </c>
      <c r="BS79" s="14">
        <f t="shared" si="1"/>
        <v>0.017196211738142644</v>
      </c>
      <c r="BT79" s="20" t="s">
        <v>29</v>
      </c>
      <c r="BU79" s="14">
        <v>0.10792219787243895</v>
      </c>
      <c r="BV79" s="23" t="s">
        <v>120</v>
      </c>
      <c r="BW79" s="14">
        <f t="shared" si="2"/>
        <v>0.3237831918463043</v>
      </c>
      <c r="BX79" s="20" t="str">
        <f t="shared" si="3"/>
        <v>pH_B</v>
      </c>
    </row>
    <row r="80" spans="1:76" ht="12.75">
      <c r="A80" s="20" t="s">
        <v>30</v>
      </c>
      <c r="C80">
        <f aca="true" t="shared" si="7" ref="C80:BQ80">CORREL($H$6:$H$73,C$6:C$73)</f>
        <v>0.2126753882869896</v>
      </c>
      <c r="D80">
        <f t="shared" si="7"/>
        <v>0.2572130512311083</v>
      </c>
      <c r="E80">
        <f t="shared" si="7"/>
        <v>-0.15395040471735985</v>
      </c>
      <c r="G80">
        <f t="shared" si="7"/>
        <v>-0.17137132003499453</v>
      </c>
      <c r="H80">
        <f t="shared" si="7"/>
        <v>1</v>
      </c>
      <c r="I80">
        <f t="shared" si="7"/>
        <v>-0.39447758670079125</v>
      </c>
      <c r="K80">
        <f t="shared" si="7"/>
        <v>-0.223913068499991</v>
      </c>
      <c r="L80">
        <f t="shared" si="7"/>
        <v>0.03700068760162885</v>
      </c>
      <c r="M80">
        <f t="shared" si="7"/>
        <v>0.09506012358000618</v>
      </c>
      <c r="O80">
        <f t="shared" si="7"/>
        <v>0.24556380855791166</v>
      </c>
      <c r="P80">
        <f t="shared" si="7"/>
        <v>0.15802656990588757</v>
      </c>
      <c r="Q80">
        <f t="shared" si="7"/>
        <v>0.20325740666939576</v>
      </c>
      <c r="S80">
        <f t="shared" si="7"/>
        <v>0.21911626681426075</v>
      </c>
      <c r="T80">
        <f t="shared" si="7"/>
        <v>0.038164625659817764</v>
      </c>
      <c r="U80">
        <f t="shared" si="7"/>
        <v>0.02245889217806935</v>
      </c>
      <c r="W80">
        <f t="shared" si="7"/>
        <v>0.1874923907013075</v>
      </c>
      <c r="X80">
        <f t="shared" si="7"/>
        <v>-0.3015823567223672</v>
      </c>
      <c r="Y80">
        <f t="shared" si="7"/>
        <v>-0.12532084252235984</v>
      </c>
      <c r="AA80">
        <f t="shared" si="7"/>
        <v>0.19751445678165439</v>
      </c>
      <c r="AB80">
        <f t="shared" si="7"/>
        <v>-0.16677720906270369</v>
      </c>
      <c r="AC80">
        <f t="shared" si="7"/>
        <v>-0.08920063813528828</v>
      </c>
      <c r="AE80">
        <f t="shared" si="7"/>
        <v>0.20241781184996122</v>
      </c>
      <c r="AF80">
        <f t="shared" si="7"/>
        <v>-0.26064883750459944</v>
      </c>
      <c r="AG80">
        <f t="shared" si="7"/>
        <v>-0.14385404898318835</v>
      </c>
      <c r="AI80">
        <f t="shared" si="7"/>
        <v>-0.2246434385752065</v>
      </c>
      <c r="AJ80">
        <f t="shared" si="7"/>
        <v>0.14153871684328395</v>
      </c>
      <c r="AK80">
        <f t="shared" si="7"/>
        <v>0.2410929525906643</v>
      </c>
      <c r="AM80">
        <f t="shared" si="7"/>
        <v>0.08410172851908097</v>
      </c>
      <c r="AN80">
        <f t="shared" si="7"/>
        <v>0.018178476674397648</v>
      </c>
      <c r="AO80">
        <f t="shared" si="7"/>
        <v>0.022506706490858872</v>
      </c>
      <c r="AQ80">
        <f t="shared" si="7"/>
        <v>0.29458989646447925</v>
      </c>
      <c r="AR80">
        <f t="shared" si="7"/>
        <v>-0.100910897329492</v>
      </c>
      <c r="AS80">
        <f t="shared" si="7"/>
        <v>0.15268646161188149</v>
      </c>
      <c r="AU80">
        <f t="shared" si="7"/>
        <v>-0.1202548911208817</v>
      </c>
      <c r="AV80">
        <f t="shared" si="7"/>
        <v>-0.23337131918189544</v>
      </c>
      <c r="AW80">
        <f t="shared" si="7"/>
        <v>-0.1118753475891019</v>
      </c>
      <c r="AY80">
        <f t="shared" si="7"/>
        <v>-0.24061180657126446</v>
      </c>
      <c r="AZ80">
        <f t="shared" si="7"/>
        <v>0.09978762731358579</v>
      </c>
      <c r="BA80">
        <f t="shared" si="7"/>
        <v>0.1857630321568868</v>
      </c>
      <c r="BC80">
        <f t="shared" si="7"/>
        <v>-0.07004659060077585</v>
      </c>
      <c r="BD80">
        <f t="shared" si="7"/>
        <v>0.01930594515983842</v>
      </c>
      <c r="BE80">
        <f t="shared" si="7"/>
        <v>-0.14366646761293742</v>
      </c>
      <c r="BG80">
        <f t="shared" si="7"/>
        <v>-0.20589149758497585</v>
      </c>
      <c r="BH80">
        <f t="shared" si="7"/>
        <v>-0.18140425388103862</v>
      </c>
      <c r="BI80">
        <f t="shared" si="7"/>
        <v>0.054931055861615924</v>
      </c>
      <c r="BK80">
        <f t="shared" si="7"/>
        <v>0.03277721312394636</v>
      </c>
      <c r="BL80">
        <f t="shared" si="7"/>
        <v>-0.19024764822624818</v>
      </c>
      <c r="BM80">
        <f t="shared" si="7"/>
        <v>-0.2042469901965673</v>
      </c>
      <c r="BO80">
        <f t="shared" si="7"/>
        <v>0.07136674412205625</v>
      </c>
      <c r="BP80">
        <f t="shared" si="7"/>
        <v>0.010970332832434324</v>
      </c>
      <c r="BQ80">
        <f t="shared" si="7"/>
        <v>0.0519267119701165</v>
      </c>
      <c r="BS80" s="14">
        <f t="shared" si="1"/>
        <v>0.009788580788217593</v>
      </c>
      <c r="BT80" s="20" t="s">
        <v>30</v>
      </c>
      <c r="BU80" s="14">
        <v>0.09935011401834917</v>
      </c>
      <c r="BV80" s="17" t="s">
        <v>37</v>
      </c>
      <c r="BW80" s="14">
        <f t="shared" si="2"/>
        <v>0.3230944290451184</v>
      </c>
      <c r="BX80" s="20" t="str">
        <f t="shared" si="3"/>
        <v>Turb_B</v>
      </c>
    </row>
    <row r="81" spans="1:76" ht="12.75">
      <c r="A81" s="20" t="s">
        <v>127</v>
      </c>
      <c r="C81">
        <f aca="true" t="shared" si="8" ref="C81:BQ81">CORREL($I$6:$I$73,C$6:C$73)</f>
        <v>-0.0952237319594503</v>
      </c>
      <c r="D81">
        <f t="shared" si="8"/>
        <v>-0.14335633848977672</v>
      </c>
      <c r="E81">
        <f t="shared" si="8"/>
        <v>0.3346697435825103</v>
      </c>
      <c r="G81">
        <f t="shared" si="8"/>
        <v>0.017345018250659133</v>
      </c>
      <c r="H81">
        <f t="shared" si="8"/>
        <v>-0.39447758670079125</v>
      </c>
      <c r="I81">
        <f t="shared" si="8"/>
        <v>1</v>
      </c>
      <c r="K81">
        <f t="shared" si="8"/>
        <v>0.09505529312423656</v>
      </c>
      <c r="L81">
        <f t="shared" si="8"/>
        <v>-0.1267305706523445</v>
      </c>
      <c r="M81">
        <f t="shared" si="8"/>
        <v>-0.009989811147673748</v>
      </c>
      <c r="O81">
        <f t="shared" si="8"/>
        <v>-0.12017810067648337</v>
      </c>
      <c r="P81">
        <f t="shared" si="8"/>
        <v>-0.1491921583091856</v>
      </c>
      <c r="Q81">
        <f t="shared" si="8"/>
        <v>-0.12488427422609732</v>
      </c>
      <c r="S81">
        <f t="shared" si="8"/>
        <v>-0.1070520625354377</v>
      </c>
      <c r="T81">
        <f t="shared" si="8"/>
        <v>-0.07476597749256848</v>
      </c>
      <c r="U81">
        <f t="shared" si="8"/>
        <v>-0.11604278094009016</v>
      </c>
      <c r="W81">
        <f t="shared" si="8"/>
        <v>-0.13599883471215327</v>
      </c>
      <c r="X81">
        <f t="shared" si="8"/>
        <v>0.18825156364516824</v>
      </c>
      <c r="Y81">
        <f t="shared" si="8"/>
        <v>0.05984924842888881</v>
      </c>
      <c r="AA81">
        <f t="shared" si="8"/>
        <v>-0.0925482286090681</v>
      </c>
      <c r="AB81">
        <f t="shared" si="8"/>
        <v>0.09064964510672587</v>
      </c>
      <c r="AC81">
        <f t="shared" si="8"/>
        <v>-0.005659584716089667</v>
      </c>
      <c r="AE81">
        <f t="shared" si="8"/>
        <v>-0.1416097012546662</v>
      </c>
      <c r="AF81">
        <f t="shared" si="8"/>
        <v>0.13401436031407019</v>
      </c>
      <c r="AG81">
        <f t="shared" si="8"/>
        <v>0.07141319177639002</v>
      </c>
      <c r="AI81">
        <f t="shared" si="8"/>
        <v>0.12403475262426017</v>
      </c>
      <c r="AJ81">
        <f t="shared" si="8"/>
        <v>-0.09889778125357633</v>
      </c>
      <c r="AK81">
        <f t="shared" si="8"/>
        <v>-0.1864714952476985</v>
      </c>
      <c r="AM81">
        <f t="shared" si="8"/>
        <v>0.01826309974436844</v>
      </c>
      <c r="AN81">
        <f t="shared" si="8"/>
        <v>0.03793060482973245</v>
      </c>
      <c r="AO81">
        <f t="shared" si="8"/>
        <v>-0.042318463743872485</v>
      </c>
      <c r="AQ81">
        <f t="shared" si="8"/>
        <v>-0.23351568489825908</v>
      </c>
      <c r="AR81">
        <f t="shared" si="8"/>
        <v>-0.0463095224752101</v>
      </c>
      <c r="AS81">
        <f t="shared" si="8"/>
        <v>-0.08976773678903577</v>
      </c>
      <c r="AU81">
        <f t="shared" si="8"/>
        <v>0.0403819957696042</v>
      </c>
      <c r="AV81">
        <f t="shared" si="8"/>
        <v>0.14679868884905464</v>
      </c>
      <c r="AW81">
        <f t="shared" si="8"/>
        <v>0.046809700867995435</v>
      </c>
      <c r="AY81">
        <f t="shared" si="8"/>
        <v>0.10606719031184438</v>
      </c>
      <c r="AZ81">
        <f t="shared" si="8"/>
        <v>0.041757225774812</v>
      </c>
      <c r="BA81">
        <f t="shared" si="8"/>
        <v>0.10844422915293804</v>
      </c>
      <c r="BC81">
        <f t="shared" si="8"/>
        <v>0.06894373099367149</v>
      </c>
      <c r="BD81">
        <f t="shared" si="8"/>
        <v>0.19924739669715183</v>
      </c>
      <c r="BE81">
        <f t="shared" si="8"/>
        <v>0.1760215629679455</v>
      </c>
      <c r="BG81">
        <f t="shared" si="8"/>
        <v>0.03503275845741412</v>
      </c>
      <c r="BH81">
        <f t="shared" si="8"/>
        <v>-0.022667423793177623</v>
      </c>
      <c r="BI81">
        <f t="shared" si="8"/>
        <v>0.053864883831234625</v>
      </c>
      <c r="BK81">
        <f t="shared" si="8"/>
        <v>-0.08874289066584144</v>
      </c>
      <c r="BL81">
        <f t="shared" si="8"/>
        <v>0.033792308097151336</v>
      </c>
      <c r="BM81">
        <f t="shared" si="8"/>
        <v>0.37313664715179684</v>
      </c>
      <c r="BO81">
        <f t="shared" si="8"/>
        <v>-0.06668823000834338</v>
      </c>
      <c r="BP81">
        <f t="shared" si="8"/>
        <v>0.05726935987879006</v>
      </c>
      <c r="BQ81">
        <f t="shared" si="8"/>
        <v>0.1414041053601804</v>
      </c>
      <c r="BS81" s="14">
        <f t="shared" si="1"/>
        <v>0.021320771260621648</v>
      </c>
      <c r="BT81" s="20" t="s">
        <v>127</v>
      </c>
      <c r="BU81" s="14">
        <v>0.08718868784455322</v>
      </c>
      <c r="BV81" s="23" t="s">
        <v>102</v>
      </c>
      <c r="BW81" s="14">
        <f t="shared" si="2"/>
        <v>0.3219302369563595</v>
      </c>
      <c r="BX81" s="23" t="str">
        <f t="shared" si="3"/>
        <v>Temp_B</v>
      </c>
    </row>
    <row r="82" spans="1:76" ht="12.75">
      <c r="A82" s="20" t="s">
        <v>115</v>
      </c>
      <c r="C82">
        <f aca="true" t="shared" si="9" ref="C82:BQ82">CORREL($K$6:$K$73,C$6:C$73)</f>
        <v>-0.9615124001196004</v>
      </c>
      <c r="D82">
        <f t="shared" si="9"/>
        <v>0.05507712361574482</v>
      </c>
      <c r="E82">
        <f t="shared" si="9"/>
        <v>-0.02811098152766505</v>
      </c>
      <c r="G82">
        <f t="shared" si="9"/>
        <v>0.9158257924095048</v>
      </c>
      <c r="H82">
        <f t="shared" si="9"/>
        <v>-0.223913068499991</v>
      </c>
      <c r="I82">
        <f t="shared" si="9"/>
        <v>0.09505529312423656</v>
      </c>
      <c r="K82">
        <f t="shared" si="9"/>
        <v>1</v>
      </c>
      <c r="L82">
        <f t="shared" si="9"/>
        <v>-0.016767158517568412</v>
      </c>
      <c r="M82">
        <f t="shared" si="9"/>
        <v>-0.44822490999394865</v>
      </c>
      <c r="O82">
        <f t="shared" si="9"/>
        <v>-0.9076106212331466</v>
      </c>
      <c r="P82">
        <f t="shared" si="9"/>
        <v>0.07056498870225819</v>
      </c>
      <c r="Q82">
        <f t="shared" si="9"/>
        <v>-0.012733523279869003</v>
      </c>
      <c r="S82">
        <f t="shared" si="9"/>
        <v>-0.8427277104618586</v>
      </c>
      <c r="T82">
        <f t="shared" si="9"/>
        <v>0.4239012124966868</v>
      </c>
      <c r="U82">
        <f t="shared" si="9"/>
        <v>0.3192537109155901</v>
      </c>
      <c r="W82">
        <f t="shared" si="9"/>
        <v>-0.8127251839739726</v>
      </c>
      <c r="X82">
        <f t="shared" si="9"/>
        <v>0.14671292709243802</v>
      </c>
      <c r="Y82">
        <f t="shared" si="9"/>
        <v>0.18155255752473068</v>
      </c>
      <c r="AA82">
        <f t="shared" si="9"/>
        <v>-0.8555214719279014</v>
      </c>
      <c r="AB82">
        <f t="shared" si="9"/>
        <v>0.1985426520026609</v>
      </c>
      <c r="AC82">
        <f t="shared" si="9"/>
        <v>0.188121347460012</v>
      </c>
      <c r="AE82">
        <f t="shared" si="9"/>
        <v>-0.8033617212783828</v>
      </c>
      <c r="AF82">
        <f t="shared" si="9"/>
        <v>0.15438371730726647</v>
      </c>
      <c r="AG82">
        <f t="shared" si="9"/>
        <v>0.1858188186214566</v>
      </c>
      <c r="AI82">
        <f t="shared" si="9"/>
        <v>0.9128262919035408</v>
      </c>
      <c r="AJ82">
        <f t="shared" si="9"/>
        <v>-0.16505479890786198</v>
      </c>
      <c r="AK82">
        <f t="shared" si="9"/>
        <v>-0.22364775150570715</v>
      </c>
      <c r="AM82">
        <f t="shared" si="9"/>
        <v>-0.09220045780220315</v>
      </c>
      <c r="AN82">
        <f t="shared" si="9"/>
        <v>0.2519794040159996</v>
      </c>
      <c r="AO82">
        <f t="shared" si="9"/>
        <v>0.26549955137723263</v>
      </c>
      <c r="AQ82">
        <f t="shared" si="9"/>
        <v>-0.901521071108182</v>
      </c>
      <c r="AR82">
        <f t="shared" si="9"/>
        <v>-0.19356046929248238</v>
      </c>
      <c r="AS82">
        <f t="shared" si="9"/>
        <v>-0.33548888175827574</v>
      </c>
      <c r="AU82">
        <f t="shared" si="9"/>
        <v>0.6589961050900144</v>
      </c>
      <c r="AV82">
        <f t="shared" si="9"/>
        <v>0.34156411073501974</v>
      </c>
      <c r="AW82">
        <f t="shared" si="9"/>
        <v>0.1611411756897137</v>
      </c>
      <c r="AY82">
        <f t="shared" si="9"/>
        <v>0.9301543587045411</v>
      </c>
      <c r="AZ82">
        <f t="shared" si="9"/>
        <v>-0.10461824701559001</v>
      </c>
      <c r="BA82">
        <f t="shared" si="9"/>
        <v>-0.1995445727314983</v>
      </c>
      <c r="BC82">
        <f t="shared" si="9"/>
        <v>-0.0966914560389065</v>
      </c>
      <c r="BD82">
        <f t="shared" si="9"/>
        <v>-0.31278054781829845</v>
      </c>
      <c r="BE82">
        <f t="shared" si="9"/>
        <v>0.10356918183434374</v>
      </c>
      <c r="BG82">
        <f t="shared" si="9"/>
        <v>0.06419306013021014</v>
      </c>
      <c r="BH82">
        <f t="shared" si="9"/>
        <v>0.13213113633836093</v>
      </c>
      <c r="BI82">
        <f t="shared" si="9"/>
        <v>0.26721155919555956</v>
      </c>
      <c r="BK82">
        <f t="shared" si="9"/>
        <v>0.19523271698185354</v>
      </c>
      <c r="BL82">
        <f t="shared" si="9"/>
        <v>0.2532260278830706</v>
      </c>
      <c r="BM82">
        <f t="shared" si="9"/>
        <v>0.009783893938159026</v>
      </c>
      <c r="BO82">
        <f t="shared" si="9"/>
        <v>-0.22905810714228664</v>
      </c>
      <c r="BP82">
        <f t="shared" si="9"/>
        <v>0.1649659004392857</v>
      </c>
      <c r="BQ82">
        <f t="shared" si="9"/>
        <v>0.04560677947678062</v>
      </c>
      <c r="BS82" s="14">
        <f t="shared" si="1"/>
        <v>-0.001460465037822042</v>
      </c>
      <c r="BT82" s="20" t="s">
        <v>115</v>
      </c>
      <c r="BU82" s="14">
        <v>0.08643800016186753</v>
      </c>
      <c r="BV82" s="20" t="s">
        <v>126</v>
      </c>
      <c r="BW82" s="14">
        <f t="shared" si="2"/>
        <v>0.318901072205841</v>
      </c>
      <c r="BX82" s="17" t="str">
        <f t="shared" si="3"/>
        <v>Air_B, °C</v>
      </c>
    </row>
    <row r="83" spans="1:76" ht="12.75">
      <c r="A83" s="20" t="s">
        <v>117</v>
      </c>
      <c r="C83">
        <f aca="true" t="shared" si="10" ref="C83:BQ83">CORREL($L$6:$L$73,C$6:C$73)</f>
        <v>0.08185660265658866</v>
      </c>
      <c r="D83">
        <f t="shared" si="10"/>
        <v>0.04209155613012466</v>
      </c>
      <c r="E83">
        <f t="shared" si="10"/>
        <v>-0.14308441091597932</v>
      </c>
      <c r="G83">
        <f t="shared" si="10"/>
        <v>-0.3120214232275342</v>
      </c>
      <c r="H83">
        <f t="shared" si="10"/>
        <v>0.03700068760162885</v>
      </c>
      <c r="I83">
        <f t="shared" si="10"/>
        <v>-0.1267305706523445</v>
      </c>
      <c r="K83">
        <f t="shared" si="10"/>
        <v>-0.016767158517568412</v>
      </c>
      <c r="L83">
        <f t="shared" si="10"/>
        <v>1</v>
      </c>
      <c r="M83">
        <f t="shared" si="10"/>
        <v>0.3929239962944403</v>
      </c>
      <c r="O83">
        <f t="shared" si="10"/>
        <v>0.003579206887246104</v>
      </c>
      <c r="P83">
        <f t="shared" si="10"/>
        <v>-0.045097636598691676</v>
      </c>
      <c r="Q83">
        <f t="shared" si="10"/>
        <v>-0.2340970819100264</v>
      </c>
      <c r="S83">
        <f t="shared" si="10"/>
        <v>-0.5335230333105293</v>
      </c>
      <c r="T83">
        <f t="shared" si="10"/>
        <v>-0.04160620909724407</v>
      </c>
      <c r="U83">
        <f t="shared" si="10"/>
        <v>0.0200523276123812</v>
      </c>
      <c r="W83">
        <f t="shared" si="10"/>
        <v>-0.18856462771888655</v>
      </c>
      <c r="X83">
        <f t="shared" si="10"/>
        <v>-0.1560033895077274</v>
      </c>
      <c r="Y83">
        <f t="shared" si="10"/>
        <v>-0.16521552015740357</v>
      </c>
      <c r="AA83">
        <f t="shared" si="10"/>
        <v>-0.23301084060711733</v>
      </c>
      <c r="AB83">
        <f t="shared" si="10"/>
        <v>-0.16916174968570521</v>
      </c>
      <c r="AC83">
        <f t="shared" si="10"/>
        <v>-0.16716024588056536</v>
      </c>
      <c r="AE83">
        <f t="shared" si="10"/>
        <v>-0.18595878401599156</v>
      </c>
      <c r="AF83">
        <f t="shared" si="10"/>
        <v>-0.14642046733965366</v>
      </c>
      <c r="AG83">
        <f t="shared" si="10"/>
        <v>-0.17005857695682022</v>
      </c>
      <c r="AI83">
        <f t="shared" si="10"/>
        <v>-0.16582136079783055</v>
      </c>
      <c r="AJ83">
        <f t="shared" si="10"/>
        <v>-0.09866840138027319</v>
      </c>
      <c r="AK83">
        <f t="shared" si="10"/>
        <v>-0.10433564812739116</v>
      </c>
      <c r="AM83">
        <f t="shared" si="10"/>
        <v>0.3837899517072517</v>
      </c>
      <c r="AN83">
        <f t="shared" si="10"/>
        <v>-0.13181544919308164</v>
      </c>
      <c r="AO83">
        <f t="shared" si="10"/>
        <v>0.004629730409043692</v>
      </c>
      <c r="AQ83">
        <f t="shared" si="10"/>
        <v>0.010829123168153026</v>
      </c>
      <c r="AR83">
        <f t="shared" si="10"/>
        <v>-0.17741986553342082</v>
      </c>
      <c r="AS83">
        <f t="shared" si="10"/>
        <v>-0.19890847476515672</v>
      </c>
      <c r="AU83">
        <f t="shared" si="10"/>
        <v>-0.29539666915674617</v>
      </c>
      <c r="AV83">
        <f t="shared" si="10"/>
        <v>-0.18796123170575024</v>
      </c>
      <c r="AW83">
        <f t="shared" si="10"/>
        <v>-0.15653289478032503</v>
      </c>
      <c r="AY83">
        <f t="shared" si="10"/>
        <v>-0.09782142095389035</v>
      </c>
      <c r="AZ83">
        <f t="shared" si="10"/>
        <v>-0.0908878113156555</v>
      </c>
      <c r="BA83">
        <f t="shared" si="10"/>
        <v>-0.07106703531575713</v>
      </c>
      <c r="BC83">
        <f t="shared" si="10"/>
        <v>-0.13528534855470473</v>
      </c>
      <c r="BD83">
        <f t="shared" si="10"/>
        <v>-0.06469123100398752</v>
      </c>
      <c r="BE83">
        <f t="shared" si="10"/>
        <v>-0.15569090259925564</v>
      </c>
      <c r="BG83">
        <f t="shared" si="10"/>
        <v>-0.2046838992087586</v>
      </c>
      <c r="BH83">
        <f t="shared" si="10"/>
        <v>0.04139249162965587</v>
      </c>
      <c r="BI83">
        <f t="shared" si="10"/>
        <v>0.02863130315422026</v>
      </c>
      <c r="BK83">
        <f t="shared" si="10"/>
        <v>0.11257194508520692</v>
      </c>
      <c r="BL83">
        <f t="shared" si="10"/>
        <v>-0.0033464718038278387</v>
      </c>
      <c r="BM83">
        <f t="shared" si="10"/>
        <v>0.10220395458267544</v>
      </c>
      <c r="BO83">
        <f t="shared" si="10"/>
        <v>0.02615133048174444</v>
      </c>
      <c r="BP83">
        <f t="shared" si="10"/>
        <v>-0.23390512510034675</v>
      </c>
      <c r="BQ83">
        <f t="shared" si="10"/>
        <v>-0.1998291633741483</v>
      </c>
      <c r="BS83" s="14">
        <f t="shared" si="1"/>
        <v>-0.06903619457587716</v>
      </c>
      <c r="BT83" s="20" t="s">
        <v>117</v>
      </c>
      <c r="BU83" s="14">
        <v>0.07968525894001315</v>
      </c>
      <c r="BV83" s="17" t="s">
        <v>38</v>
      </c>
      <c r="BW83" s="14">
        <f t="shared" si="2"/>
        <v>0.31557256456902794</v>
      </c>
      <c r="BX83" s="20" t="str">
        <f t="shared" si="3"/>
        <v>Level_B, cm</v>
      </c>
    </row>
    <row r="84" spans="1:76" ht="12.75">
      <c r="A84" s="20" t="s">
        <v>118</v>
      </c>
      <c r="C84">
        <f aca="true" t="shared" si="11" ref="C84:BQ84">CORREL($M$6:$M$73,C$6:C$73)</f>
        <v>0.3448826154412253</v>
      </c>
      <c r="D84">
        <f t="shared" si="11"/>
        <v>-0.27688229461003844</v>
      </c>
      <c r="E84">
        <f t="shared" si="11"/>
        <v>0.10118365364404319</v>
      </c>
      <c r="G84">
        <f t="shared" si="11"/>
        <v>-0.5412478946688691</v>
      </c>
      <c r="H84">
        <f t="shared" si="11"/>
        <v>0.09506012358000618</v>
      </c>
      <c r="I84">
        <f t="shared" si="11"/>
        <v>-0.009989811147673748</v>
      </c>
      <c r="K84">
        <f t="shared" si="11"/>
        <v>-0.44822490999394865</v>
      </c>
      <c r="L84">
        <f t="shared" si="11"/>
        <v>0.3929239962944403</v>
      </c>
      <c r="M84">
        <f t="shared" si="11"/>
        <v>0.9999999999999999</v>
      </c>
      <c r="O84">
        <f t="shared" si="11"/>
        <v>0.20086863857588244</v>
      </c>
      <c r="P84">
        <f t="shared" si="11"/>
        <v>-0.02463999050826375</v>
      </c>
      <c r="Q84">
        <f t="shared" si="11"/>
        <v>-0.022227181483468327</v>
      </c>
      <c r="S84">
        <f t="shared" si="11"/>
        <v>-0.08668115737788407</v>
      </c>
      <c r="T84">
        <f t="shared" si="11"/>
        <v>-0.3231724706106569</v>
      </c>
      <c r="U84">
        <f t="shared" si="11"/>
        <v>-0.13267894830302396</v>
      </c>
      <c r="W84">
        <f t="shared" si="11"/>
        <v>0.05309162631873951</v>
      </c>
      <c r="X84">
        <f t="shared" si="11"/>
        <v>-0.06504274623364253</v>
      </c>
      <c r="Y84">
        <f t="shared" si="11"/>
        <v>-0.14888535155506588</v>
      </c>
      <c r="AA84">
        <f t="shared" si="11"/>
        <v>0.08494988969207112</v>
      </c>
      <c r="AB84">
        <f t="shared" si="11"/>
        <v>-0.13012879812777622</v>
      </c>
      <c r="AC84">
        <f t="shared" si="11"/>
        <v>-0.161487597957118</v>
      </c>
      <c r="AE84">
        <f t="shared" si="11"/>
        <v>0.036471346856919364</v>
      </c>
      <c r="AF84">
        <f t="shared" si="11"/>
        <v>-0.057940803787829294</v>
      </c>
      <c r="AG84">
        <f t="shared" si="11"/>
        <v>-0.14830851460983605</v>
      </c>
      <c r="AI84">
        <f t="shared" si="11"/>
        <v>-0.489016780063603</v>
      </c>
      <c r="AJ84">
        <f t="shared" si="11"/>
        <v>0.16274908733457524</v>
      </c>
      <c r="AK84">
        <f t="shared" si="11"/>
        <v>0.2349392684056292</v>
      </c>
      <c r="AM84">
        <f t="shared" si="11"/>
        <v>0.48627395480039853</v>
      </c>
      <c r="AN84">
        <f t="shared" si="11"/>
        <v>-0.09229569558199185</v>
      </c>
      <c r="AO84">
        <f t="shared" si="11"/>
        <v>-0.17321617741845316</v>
      </c>
      <c r="AQ84">
        <f t="shared" si="11"/>
        <v>0.2873056282599445</v>
      </c>
      <c r="AR84">
        <f t="shared" si="11"/>
        <v>0.1132114031963493</v>
      </c>
      <c r="AS84">
        <f t="shared" si="11"/>
        <v>-0.08825820932607328</v>
      </c>
      <c r="AU84">
        <f t="shared" si="11"/>
        <v>-0.6146692722505364</v>
      </c>
      <c r="AV84">
        <f t="shared" si="11"/>
        <v>-0.2672296540349002</v>
      </c>
      <c r="AW84">
        <f t="shared" si="11"/>
        <v>-0.1314642654311294</v>
      </c>
      <c r="AY84">
        <f t="shared" si="11"/>
        <v>-0.5015954006726299</v>
      </c>
      <c r="AZ84">
        <f t="shared" si="11"/>
        <v>0.12836592320290657</v>
      </c>
      <c r="BA84">
        <f t="shared" si="11"/>
        <v>0.19113203485085833</v>
      </c>
      <c r="BC84">
        <f t="shared" si="11"/>
        <v>-0.1757496347862468</v>
      </c>
      <c r="BD84">
        <f t="shared" si="11"/>
        <v>-0.031105473041471963</v>
      </c>
      <c r="BE84">
        <f t="shared" si="11"/>
        <v>-0.09404195801503211</v>
      </c>
      <c r="BG84">
        <f t="shared" si="11"/>
        <v>-0.2628768070910311</v>
      </c>
      <c r="BH84">
        <f t="shared" si="11"/>
        <v>-0.09857931050342444</v>
      </c>
      <c r="BI84">
        <f t="shared" si="11"/>
        <v>-0.1449867497561297</v>
      </c>
      <c r="BK84">
        <f t="shared" si="11"/>
        <v>-0.49189580141654177</v>
      </c>
      <c r="BL84">
        <f t="shared" si="11"/>
        <v>0.037689815999501504</v>
      </c>
      <c r="BM84">
        <f t="shared" si="11"/>
        <v>0.22626775374374988</v>
      </c>
      <c r="BO84">
        <f t="shared" si="11"/>
        <v>0.1707627697851434</v>
      </c>
      <c r="BP84">
        <f t="shared" si="11"/>
        <v>-0.06595819777657073</v>
      </c>
      <c r="BQ84">
        <f t="shared" si="11"/>
        <v>0.04691804348254087</v>
      </c>
      <c r="BS84" s="14">
        <f t="shared" si="1"/>
        <v>-0.037361378130900694</v>
      </c>
      <c r="BT84" s="20" t="s">
        <v>118</v>
      </c>
      <c r="BU84" s="14">
        <v>0.07100176062514182</v>
      </c>
      <c r="BV84" s="17" t="s">
        <v>122</v>
      </c>
      <c r="BW84" s="14">
        <f t="shared" si="2"/>
        <v>0.2958454290560536</v>
      </c>
      <c r="BX84" s="23" t="str">
        <f t="shared" si="3"/>
        <v>Velocity_B</v>
      </c>
    </row>
    <row r="85" spans="1:76" ht="12.75">
      <c r="A85" s="20" t="s">
        <v>23</v>
      </c>
      <c r="C85">
        <f aca="true" t="shared" si="12" ref="C85:BQ85">CORREL($O$6:$O$73,C$6:C$73)</f>
        <v>0.9117015007095621</v>
      </c>
      <c r="D85">
        <f t="shared" si="12"/>
        <v>0.1185205023212857</v>
      </c>
      <c r="E85">
        <f t="shared" si="12"/>
        <v>-0.01727064278073817</v>
      </c>
      <c r="G85">
        <f t="shared" si="12"/>
        <v>-0.8341493357591135</v>
      </c>
      <c r="H85">
        <f t="shared" si="12"/>
        <v>0.24556380855791166</v>
      </c>
      <c r="I85">
        <f t="shared" si="12"/>
        <v>-0.12017810067648337</v>
      </c>
      <c r="K85">
        <f t="shared" si="12"/>
        <v>-0.9076106212331466</v>
      </c>
      <c r="L85">
        <f t="shared" si="12"/>
        <v>0.003579206887246104</v>
      </c>
      <c r="M85">
        <f t="shared" si="12"/>
        <v>0.20086863857588244</v>
      </c>
      <c r="O85">
        <f t="shared" si="12"/>
        <v>1</v>
      </c>
      <c r="P85">
        <f t="shared" si="12"/>
        <v>-0.03450708104519726</v>
      </c>
      <c r="Q85">
        <f t="shared" si="12"/>
        <v>-0.02580282437402966</v>
      </c>
      <c r="S85">
        <f t="shared" si="12"/>
        <v>0.9041373024699114</v>
      </c>
      <c r="T85">
        <f t="shared" si="12"/>
        <v>-0.36949733861990847</v>
      </c>
      <c r="U85">
        <f t="shared" si="12"/>
        <v>-0.31918604113146426</v>
      </c>
      <c r="W85">
        <f t="shared" si="12"/>
        <v>0.8333157207575996</v>
      </c>
      <c r="X85">
        <f t="shared" si="12"/>
        <v>-0.20124750395173135</v>
      </c>
      <c r="Y85">
        <f t="shared" si="12"/>
        <v>-0.1204391410814656</v>
      </c>
      <c r="AA85">
        <f t="shared" si="12"/>
        <v>0.8781574362453818</v>
      </c>
      <c r="AB85">
        <f t="shared" si="12"/>
        <v>-0.2568146138312869</v>
      </c>
      <c r="AC85">
        <f t="shared" si="12"/>
        <v>-0.12528459948146134</v>
      </c>
      <c r="AE85">
        <f t="shared" si="12"/>
        <v>0.8408633367683545</v>
      </c>
      <c r="AF85">
        <f t="shared" si="12"/>
        <v>-0.24154817599840533</v>
      </c>
      <c r="AG85">
        <f t="shared" si="12"/>
        <v>-0.13116760810019612</v>
      </c>
      <c r="AI85">
        <f t="shared" si="12"/>
        <v>-0.744068754500662</v>
      </c>
      <c r="AJ85">
        <f t="shared" si="12"/>
        <v>0.10148477533392757</v>
      </c>
      <c r="AK85">
        <f t="shared" si="12"/>
        <v>0.07465856126581125</v>
      </c>
      <c r="AM85">
        <f t="shared" si="12"/>
        <v>0.10239861535815852</v>
      </c>
      <c r="AN85">
        <f t="shared" si="12"/>
        <v>-0.3271972548319935</v>
      </c>
      <c r="AO85">
        <f t="shared" si="12"/>
        <v>-0.4259679672309103</v>
      </c>
      <c r="AQ85">
        <f t="shared" si="12"/>
        <v>0.9222104139260499</v>
      </c>
      <c r="AR85">
        <f t="shared" si="12"/>
        <v>0.12748629444208473</v>
      </c>
      <c r="AS85">
        <f t="shared" si="12"/>
        <v>0.37302004448739534</v>
      </c>
      <c r="AU85">
        <f t="shared" si="12"/>
        <v>-0.5130049050913672</v>
      </c>
      <c r="AV85">
        <f t="shared" si="12"/>
        <v>-0.3447052209794843</v>
      </c>
      <c r="AW85">
        <f t="shared" si="12"/>
        <v>-0.08824150739518202</v>
      </c>
      <c r="AY85">
        <f t="shared" si="12"/>
        <v>-0.7760367188768823</v>
      </c>
      <c r="AZ85">
        <f t="shared" si="12"/>
        <v>0.042388548327149604</v>
      </c>
      <c r="BA85">
        <f t="shared" si="12"/>
        <v>0.09687407095986389</v>
      </c>
      <c r="BC85">
        <f t="shared" si="12"/>
        <v>0.16273609693845387</v>
      </c>
      <c r="BD85">
        <f t="shared" si="12"/>
        <v>0.38835593254598133</v>
      </c>
      <c r="BE85">
        <f t="shared" si="12"/>
        <v>0.012891532245144895</v>
      </c>
      <c r="BG85">
        <f t="shared" si="12"/>
        <v>0.057931467827294615</v>
      </c>
      <c r="BH85">
        <f t="shared" si="12"/>
        <v>-0.17340962177101701</v>
      </c>
      <c r="BI85">
        <f t="shared" si="12"/>
        <v>-0.31843220441426345</v>
      </c>
      <c r="BK85">
        <f t="shared" si="12"/>
        <v>-0.030449254930600533</v>
      </c>
      <c r="BL85">
        <f t="shared" si="12"/>
        <v>-0.1223213641987617</v>
      </c>
      <c r="BM85">
        <f t="shared" si="12"/>
        <v>-0.03910544580165447</v>
      </c>
      <c r="BO85">
        <f t="shared" si="12"/>
        <v>0.21806857970936838</v>
      </c>
      <c r="BP85">
        <f t="shared" si="12"/>
        <v>-0.2296475669502811</v>
      </c>
      <c r="BQ85">
        <f t="shared" si="12"/>
        <v>-0.058438982464009484</v>
      </c>
      <c r="BS85" s="14">
        <f t="shared" si="1"/>
        <v>0.014146705669767088</v>
      </c>
      <c r="BT85" s="20" t="s">
        <v>23</v>
      </c>
      <c r="BU85" s="14">
        <v>0.07049469841483991</v>
      </c>
      <c r="BV85" s="23" t="s">
        <v>27</v>
      </c>
      <c r="BW85" s="14">
        <f t="shared" si="2"/>
        <v>0.2928924774263148</v>
      </c>
      <c r="BX85" s="23" t="str">
        <f t="shared" si="3"/>
        <v>Level_B</v>
      </c>
    </row>
    <row r="86" spans="1:76" ht="12.75">
      <c r="A86" s="20" t="s">
        <v>24</v>
      </c>
      <c r="C86">
        <f aca="true" t="shared" si="13" ref="C86:BQ86">CORREL($P$6:$P$73,C$6:C$73)</f>
        <v>-0.1367249910090682</v>
      </c>
      <c r="D86">
        <f t="shared" si="13"/>
        <v>0.16114549447516324</v>
      </c>
      <c r="E86">
        <f t="shared" si="13"/>
        <v>-0.09555279756111579</v>
      </c>
      <c r="G86">
        <f t="shared" si="13"/>
        <v>0.07777696515278266</v>
      </c>
      <c r="H86">
        <f t="shared" si="13"/>
        <v>0.15802656990588757</v>
      </c>
      <c r="I86">
        <f t="shared" si="13"/>
        <v>-0.1491921583091856</v>
      </c>
      <c r="K86">
        <f t="shared" si="13"/>
        <v>0.07056498870225819</v>
      </c>
      <c r="L86">
        <f t="shared" si="13"/>
        <v>-0.045097636598691676</v>
      </c>
      <c r="M86">
        <f t="shared" si="13"/>
        <v>-0.02463999050826375</v>
      </c>
      <c r="O86">
        <f t="shared" si="13"/>
        <v>-0.03450708104519726</v>
      </c>
      <c r="P86">
        <f t="shared" si="13"/>
        <v>0.9999999999999998</v>
      </c>
      <c r="Q86">
        <f t="shared" si="13"/>
        <v>0.6606789489641199</v>
      </c>
      <c r="S86">
        <f t="shared" si="13"/>
        <v>0.029990826710984447</v>
      </c>
      <c r="T86">
        <f t="shared" si="13"/>
        <v>0.055676861236064065</v>
      </c>
      <c r="U86">
        <f t="shared" si="13"/>
        <v>0.08190506136209888</v>
      </c>
      <c r="W86">
        <f t="shared" si="13"/>
        <v>-0.1933456440295288</v>
      </c>
      <c r="X86">
        <f t="shared" si="13"/>
        <v>-0.2081629159518105</v>
      </c>
      <c r="Y86">
        <f t="shared" si="13"/>
        <v>-0.147585137105198</v>
      </c>
      <c r="AA86">
        <f t="shared" si="13"/>
        <v>-0.13460107161583032</v>
      </c>
      <c r="AB86">
        <f t="shared" si="13"/>
        <v>-0.21785007503339665</v>
      </c>
      <c r="AC86">
        <f t="shared" si="13"/>
        <v>-0.13262499215559456</v>
      </c>
      <c r="AE86">
        <f t="shared" si="13"/>
        <v>-0.17089799959833282</v>
      </c>
      <c r="AF86">
        <f t="shared" si="13"/>
        <v>-0.22810400020180904</v>
      </c>
      <c r="AG86">
        <f t="shared" si="13"/>
        <v>-0.15679404756490914</v>
      </c>
      <c r="AI86">
        <f t="shared" si="13"/>
        <v>0.17147653467845564</v>
      </c>
      <c r="AJ86">
        <f t="shared" si="13"/>
        <v>0.3980212724757006</v>
      </c>
      <c r="AK86">
        <f t="shared" si="13"/>
        <v>0.33228723391361503</v>
      </c>
      <c r="AM86">
        <f t="shared" si="13"/>
        <v>0.18341401726363232</v>
      </c>
      <c r="AN86">
        <f t="shared" si="13"/>
        <v>0.14743295290425262</v>
      </c>
      <c r="AO86">
        <f t="shared" si="13"/>
        <v>0.07194986812206491</v>
      </c>
      <c r="AQ86">
        <f t="shared" si="13"/>
        <v>-0.06168150233475491</v>
      </c>
      <c r="AR86">
        <f t="shared" si="13"/>
        <v>0.24116859374809757</v>
      </c>
      <c r="AS86">
        <f t="shared" si="13"/>
        <v>0.013605189762580992</v>
      </c>
      <c r="AU86">
        <f t="shared" si="13"/>
        <v>0.0599373201411834</v>
      </c>
      <c r="AV86">
        <f t="shared" si="13"/>
        <v>-0.17030346997988724</v>
      </c>
      <c r="AW86">
        <f t="shared" si="13"/>
        <v>-0.13244375815397805</v>
      </c>
      <c r="AY86">
        <f t="shared" si="13"/>
        <v>0.19483852415892952</v>
      </c>
      <c r="AZ86">
        <f t="shared" si="13"/>
        <v>0.2782922528954688</v>
      </c>
      <c r="BA86">
        <f t="shared" si="13"/>
        <v>0.19254530892921362</v>
      </c>
      <c r="BC86">
        <f t="shared" si="13"/>
        <v>-0.02850522691633208</v>
      </c>
      <c r="BD86">
        <f t="shared" si="13"/>
        <v>0.09281558264731707</v>
      </c>
      <c r="BE86">
        <f t="shared" si="13"/>
        <v>0.25107808024409933</v>
      </c>
      <c r="BG86">
        <f t="shared" si="13"/>
        <v>0.15633179617671045</v>
      </c>
      <c r="BH86">
        <f t="shared" si="13"/>
        <v>-0.18044894705386727</v>
      </c>
      <c r="BI86">
        <f t="shared" si="13"/>
        <v>0.01546601609510686</v>
      </c>
      <c r="BK86">
        <f t="shared" si="13"/>
        <v>-0.23102428831244187</v>
      </c>
      <c r="BL86">
        <f t="shared" si="13"/>
        <v>0.12084223997749824</v>
      </c>
      <c r="BM86">
        <f t="shared" si="13"/>
        <v>0.008371437465089308</v>
      </c>
      <c r="BO86">
        <f t="shared" si="13"/>
        <v>-0.134939700950759</v>
      </c>
      <c r="BP86">
        <f t="shared" si="13"/>
        <v>-0.061576953442505314</v>
      </c>
      <c r="BQ86">
        <f t="shared" si="13"/>
        <v>-0.08585277393598657</v>
      </c>
      <c r="BS86" s="14">
        <f t="shared" si="1"/>
        <v>0.04045456428901826</v>
      </c>
      <c r="BT86" s="20" t="s">
        <v>24</v>
      </c>
      <c r="BU86" s="14">
        <v>0.06962660094356417</v>
      </c>
      <c r="BV86" s="23" t="s">
        <v>155</v>
      </c>
      <c r="BW86" s="14">
        <f t="shared" si="2"/>
        <v>0.2916102493017378</v>
      </c>
      <c r="BX86" s="23" t="str">
        <f t="shared" si="3"/>
        <v>Cross_B</v>
      </c>
    </row>
    <row r="87" spans="1:76" ht="12.75">
      <c r="A87" s="20" t="s">
        <v>119</v>
      </c>
      <c r="C87">
        <f aca="true" t="shared" si="14" ref="C87:BQ87">CORREL($Q$6:$Q$73,C$6:C$73)</f>
        <v>-0.0707177866890708</v>
      </c>
      <c r="D87">
        <f t="shared" si="14"/>
        <v>0.14897484406920694</v>
      </c>
      <c r="E87">
        <f t="shared" si="14"/>
        <v>-0.07480600287129781</v>
      </c>
      <c r="G87">
        <f t="shared" si="14"/>
        <v>0.0685366935134025</v>
      </c>
      <c r="H87">
        <f t="shared" si="14"/>
        <v>0.20325740666939576</v>
      </c>
      <c r="I87">
        <f t="shared" si="14"/>
        <v>-0.12488427422609732</v>
      </c>
      <c r="K87">
        <f t="shared" si="14"/>
        <v>-0.012733523279869003</v>
      </c>
      <c r="L87">
        <f t="shared" si="14"/>
        <v>-0.2340970819100264</v>
      </c>
      <c r="M87">
        <f t="shared" si="14"/>
        <v>-0.022227181483468327</v>
      </c>
      <c r="O87">
        <f t="shared" si="14"/>
        <v>-0.02580282437402966</v>
      </c>
      <c r="P87">
        <f t="shared" si="14"/>
        <v>0.6606789489641199</v>
      </c>
      <c r="Q87">
        <f t="shared" si="14"/>
        <v>1</v>
      </c>
      <c r="S87">
        <f t="shared" si="14"/>
        <v>0.23412732774579553</v>
      </c>
      <c r="T87">
        <f t="shared" si="14"/>
        <v>-0.018688355580439787</v>
      </c>
      <c r="U87">
        <f t="shared" si="14"/>
        <v>0.0744232623671225</v>
      </c>
      <c r="W87">
        <f t="shared" si="14"/>
        <v>-0.0860475342245793</v>
      </c>
      <c r="X87">
        <f t="shared" si="14"/>
        <v>-0.12089287727278233</v>
      </c>
      <c r="Y87">
        <f t="shared" si="14"/>
        <v>-0.10084102100694865</v>
      </c>
      <c r="AA87">
        <f t="shared" si="14"/>
        <v>-0.01940450678882612</v>
      </c>
      <c r="AB87">
        <f t="shared" si="14"/>
        <v>-0.12072788775670236</v>
      </c>
      <c r="AC87">
        <f t="shared" si="14"/>
        <v>-0.09117000650599574</v>
      </c>
      <c r="AE87">
        <f t="shared" si="14"/>
        <v>-0.07243971125777461</v>
      </c>
      <c r="AF87">
        <f t="shared" si="14"/>
        <v>-0.12587903567268832</v>
      </c>
      <c r="AG87">
        <f t="shared" si="14"/>
        <v>-0.10674076376630606</v>
      </c>
      <c r="AI87">
        <f t="shared" si="14"/>
        <v>0.08072067839143048</v>
      </c>
      <c r="AJ87">
        <f t="shared" si="14"/>
        <v>0.3330190760230093</v>
      </c>
      <c r="AK87">
        <f t="shared" si="14"/>
        <v>0.3393997293935556</v>
      </c>
      <c r="AM87">
        <f t="shared" si="14"/>
        <v>0.0683292090773224</v>
      </c>
      <c r="AN87">
        <f t="shared" si="14"/>
        <v>0.1478870232164737</v>
      </c>
      <c r="AO87">
        <f t="shared" si="14"/>
        <v>0.010756621950144728</v>
      </c>
      <c r="AQ87">
        <f t="shared" si="14"/>
        <v>-0.022869412912494225</v>
      </c>
      <c r="AR87">
        <f t="shared" si="14"/>
        <v>0.24753063687758872</v>
      </c>
      <c r="AS87">
        <f t="shared" si="14"/>
        <v>0.05535048151022663</v>
      </c>
      <c r="AU87">
        <f t="shared" si="14"/>
        <v>0.069696019642008</v>
      </c>
      <c r="AV87">
        <f t="shared" si="14"/>
        <v>-0.14157969485896482</v>
      </c>
      <c r="AW87">
        <f t="shared" si="14"/>
        <v>-0.09041719349523701</v>
      </c>
      <c r="AY87">
        <f t="shared" si="14"/>
        <v>0.08910351772787324</v>
      </c>
      <c r="AZ87">
        <f t="shared" si="14"/>
        <v>0.26002521276129326</v>
      </c>
      <c r="BA87">
        <f t="shared" si="14"/>
        <v>0.3602773142988933</v>
      </c>
      <c r="BC87">
        <f t="shared" si="14"/>
        <v>-0.12725191874811306</v>
      </c>
      <c r="BD87">
        <f t="shared" si="14"/>
        <v>0.07341242527195972</v>
      </c>
      <c r="BE87">
        <f t="shared" si="14"/>
        <v>0.10611349713530013</v>
      </c>
      <c r="BG87">
        <f t="shared" si="14"/>
        <v>0.23026352112996093</v>
      </c>
      <c r="BH87">
        <f t="shared" si="14"/>
        <v>-0.1766827187712171</v>
      </c>
      <c r="BI87">
        <f t="shared" si="14"/>
        <v>0.04195039461919848</v>
      </c>
      <c r="BK87">
        <f t="shared" si="14"/>
        <v>-0.31692907999848036</v>
      </c>
      <c r="BL87">
        <f t="shared" si="14"/>
        <v>-0.0463791625263641</v>
      </c>
      <c r="BM87">
        <f t="shared" si="14"/>
        <v>-0.08156010079626563</v>
      </c>
      <c r="BO87">
        <f t="shared" si="14"/>
        <v>0.062426958522116785</v>
      </c>
      <c r="BP87">
        <f t="shared" si="14"/>
        <v>0.1387548096883549</v>
      </c>
      <c r="BQ87">
        <f t="shared" si="14"/>
        <v>-0.11768203165133428</v>
      </c>
      <c r="BS87" s="14">
        <f t="shared" si="1"/>
        <v>0.050109096512556475</v>
      </c>
      <c r="BT87" s="20" t="s">
        <v>119</v>
      </c>
      <c r="BU87" s="14">
        <v>0.0660565779753101</v>
      </c>
      <c r="BV87" s="17" t="s">
        <v>125</v>
      </c>
      <c r="BW87" s="14">
        <f t="shared" si="2"/>
        <v>0.27106530238929105</v>
      </c>
      <c r="BX87" s="23" t="str">
        <f t="shared" si="3"/>
        <v>Turb_I</v>
      </c>
    </row>
    <row r="88" spans="1:76" ht="12.75">
      <c r="A88" s="20" t="s">
        <v>26</v>
      </c>
      <c r="C88">
        <f aca="true" t="shared" si="15" ref="C88:BQ88">CORREL($S$6:$S$73,C$6:C$73)</f>
        <v>0.8305769267618729</v>
      </c>
      <c r="D88">
        <f t="shared" si="15"/>
        <v>0.18069002652916447</v>
      </c>
      <c r="E88">
        <f t="shared" si="15"/>
        <v>-0.09175452268993</v>
      </c>
      <c r="G88">
        <f t="shared" si="15"/>
        <v>-0.669995967967893</v>
      </c>
      <c r="H88">
        <f t="shared" si="15"/>
        <v>0.21911626681426075</v>
      </c>
      <c r="I88">
        <f t="shared" si="15"/>
        <v>-0.1070520625354377</v>
      </c>
      <c r="K88">
        <f t="shared" si="15"/>
        <v>-0.8427277104618586</v>
      </c>
      <c r="L88">
        <f t="shared" si="15"/>
        <v>-0.5335230333105293</v>
      </c>
      <c r="M88">
        <f t="shared" si="15"/>
        <v>-0.08668115737788407</v>
      </c>
      <c r="O88">
        <f t="shared" si="15"/>
        <v>0.9041373024699114</v>
      </c>
      <c r="P88">
        <f t="shared" si="15"/>
        <v>0.029990826710984447</v>
      </c>
      <c r="Q88">
        <f t="shared" si="15"/>
        <v>0.23412732774579553</v>
      </c>
      <c r="S88">
        <f t="shared" si="15"/>
        <v>0.9999999999999999</v>
      </c>
      <c r="T88">
        <f t="shared" si="15"/>
        <v>-0.2710864389530939</v>
      </c>
      <c r="U88">
        <f t="shared" si="15"/>
        <v>-0.28298390150021707</v>
      </c>
      <c r="W88">
        <f t="shared" si="15"/>
        <v>0.8327936036994729</v>
      </c>
      <c r="X88">
        <f t="shared" si="15"/>
        <v>-0.2330331559034913</v>
      </c>
      <c r="Y88">
        <f t="shared" si="15"/>
        <v>-0.16195251443644634</v>
      </c>
      <c r="AA88">
        <f t="shared" si="15"/>
        <v>0.8961583478100407</v>
      </c>
      <c r="AB88">
        <f t="shared" si="15"/>
        <v>-0.2437762138183366</v>
      </c>
      <c r="AC88">
        <f t="shared" si="15"/>
        <v>-0.16883286740710002</v>
      </c>
      <c r="AE88">
        <f t="shared" si="15"/>
        <v>0.8337990001798024</v>
      </c>
      <c r="AF88">
        <f t="shared" si="15"/>
        <v>-0.23388930899826624</v>
      </c>
      <c r="AG88">
        <f t="shared" si="15"/>
        <v>-0.17639126214728687</v>
      </c>
      <c r="AI88">
        <f t="shared" si="15"/>
        <v>-0.629634196834597</v>
      </c>
      <c r="AJ88">
        <f t="shared" si="15"/>
        <v>0.21451277221286283</v>
      </c>
      <c r="AK88">
        <f t="shared" si="15"/>
        <v>0.2087602908902978</v>
      </c>
      <c r="AM88">
        <f t="shared" si="15"/>
        <v>-0.13585215755392102</v>
      </c>
      <c r="AN88">
        <f t="shared" si="15"/>
        <v>-0.13959742337669956</v>
      </c>
      <c r="AO88">
        <f t="shared" si="15"/>
        <v>-0.29503392706837384</v>
      </c>
      <c r="AQ88">
        <f t="shared" si="15"/>
        <v>0.8154773776829912</v>
      </c>
      <c r="AR88">
        <f t="shared" si="15"/>
        <v>0.2727551230567533</v>
      </c>
      <c r="AS88">
        <f t="shared" si="15"/>
        <v>0.41893670854376</v>
      </c>
      <c r="AU88">
        <f t="shared" si="15"/>
        <v>-0.256018603130837</v>
      </c>
      <c r="AV88">
        <f t="shared" si="15"/>
        <v>-0.3000605409989931</v>
      </c>
      <c r="AW88">
        <f t="shared" si="15"/>
        <v>-0.12343359280571806</v>
      </c>
      <c r="AY88">
        <f t="shared" si="15"/>
        <v>-0.6761309731100964</v>
      </c>
      <c r="AZ88">
        <f t="shared" si="15"/>
        <v>0.15869129396453768</v>
      </c>
      <c r="BA88">
        <f t="shared" si="15"/>
        <v>0.24409325238454455</v>
      </c>
      <c r="BC88">
        <f t="shared" si="15"/>
        <v>0.062343214261924865</v>
      </c>
      <c r="BD88">
        <f t="shared" si="15"/>
        <v>0.3139929823197121</v>
      </c>
      <c r="BE88">
        <f t="shared" si="15"/>
        <v>0.02853392448393672</v>
      </c>
      <c r="BG88">
        <f t="shared" si="15"/>
        <v>0.17325722394134635</v>
      </c>
      <c r="BH88">
        <f t="shared" si="15"/>
        <v>-0.06907588756007316</v>
      </c>
      <c r="BI88">
        <f t="shared" si="15"/>
        <v>-0.21880344238635974</v>
      </c>
      <c r="BK88">
        <f t="shared" si="15"/>
        <v>-0.18975268779442775</v>
      </c>
      <c r="BL88">
        <f t="shared" si="15"/>
        <v>-0.1388267980822991</v>
      </c>
      <c r="BM88">
        <f t="shared" si="15"/>
        <v>-0.09044331630047531</v>
      </c>
      <c r="BO88">
        <f t="shared" si="15"/>
        <v>0.12925730057259271</v>
      </c>
      <c r="BP88">
        <f t="shared" si="15"/>
        <v>-0.08701705664149238</v>
      </c>
      <c r="BQ88">
        <f t="shared" si="15"/>
        <v>-0.022454067112335222</v>
      </c>
      <c r="BS88" s="14">
        <f t="shared" si="1"/>
        <v>0.02992522166219798</v>
      </c>
      <c r="BT88" s="20" t="s">
        <v>26</v>
      </c>
      <c r="BU88" s="14">
        <v>0.061652703837854955</v>
      </c>
      <c r="BV88" s="23" t="s">
        <v>169</v>
      </c>
      <c r="BW88" s="14">
        <f t="shared" si="2"/>
        <v>0.2700669845360847</v>
      </c>
      <c r="BX88" s="23" t="str">
        <f t="shared" si="3"/>
        <v>Cross_S</v>
      </c>
    </row>
    <row r="89" spans="1:76" ht="12.75">
      <c r="A89" s="20" t="s">
        <v>27</v>
      </c>
      <c r="C89">
        <f aca="true" t="shared" si="16" ref="C89:BQ89">CORREL($T$6:$T$73,C$6:C$73)</f>
        <v>-0.399632578600236</v>
      </c>
      <c r="D89">
        <f t="shared" si="16"/>
        <v>-0.1867022955414443</v>
      </c>
      <c r="E89">
        <f t="shared" si="16"/>
        <v>0.11983383692665946</v>
      </c>
      <c r="G89">
        <f t="shared" si="16"/>
        <v>0.4855448141077513</v>
      </c>
      <c r="H89">
        <f t="shared" si="16"/>
        <v>0.038164625659817764</v>
      </c>
      <c r="I89">
        <f t="shared" si="16"/>
        <v>-0.07476597749256848</v>
      </c>
      <c r="K89">
        <f t="shared" si="16"/>
        <v>0.4239012124966868</v>
      </c>
      <c r="L89">
        <f t="shared" si="16"/>
        <v>-0.04160620909724407</v>
      </c>
      <c r="M89">
        <f t="shared" si="16"/>
        <v>-0.3231724706106569</v>
      </c>
      <c r="O89">
        <f t="shared" si="16"/>
        <v>-0.36949733861990847</v>
      </c>
      <c r="P89">
        <f t="shared" si="16"/>
        <v>0.055676861236064065</v>
      </c>
      <c r="Q89">
        <f t="shared" si="16"/>
        <v>-0.018688355580439787</v>
      </c>
      <c r="S89">
        <f t="shared" si="16"/>
        <v>-0.2710864389530939</v>
      </c>
      <c r="T89">
        <f t="shared" si="16"/>
        <v>1</v>
      </c>
      <c r="U89">
        <f t="shared" si="16"/>
        <v>0.6584771678991973</v>
      </c>
      <c r="W89">
        <f t="shared" si="16"/>
        <v>-0.2694341046887053</v>
      </c>
      <c r="X89">
        <f t="shared" si="16"/>
        <v>0.33393089745955346</v>
      </c>
      <c r="Y89">
        <f t="shared" si="16"/>
        <v>0.05818991510243384</v>
      </c>
      <c r="AA89">
        <f t="shared" si="16"/>
        <v>-0.30295537299325065</v>
      </c>
      <c r="AB89">
        <f t="shared" si="16"/>
        <v>0.4298363250901773</v>
      </c>
      <c r="AC89">
        <f t="shared" si="16"/>
        <v>0.05150940751168192</v>
      </c>
      <c r="AE89">
        <f t="shared" si="16"/>
        <v>-0.2818830299123006</v>
      </c>
      <c r="AF89">
        <f t="shared" si="16"/>
        <v>0.39536321359677173</v>
      </c>
      <c r="AG89">
        <f t="shared" si="16"/>
        <v>0.0743265633247311</v>
      </c>
      <c r="AI89">
        <f t="shared" si="16"/>
        <v>0.3742565455808377</v>
      </c>
      <c r="AJ89">
        <f t="shared" si="16"/>
        <v>-0.17941420299495897</v>
      </c>
      <c r="AK89">
        <f t="shared" si="16"/>
        <v>-0.16832497380949468</v>
      </c>
      <c r="AM89">
        <f t="shared" si="16"/>
        <v>-0.19081417267306636</v>
      </c>
      <c r="AN89">
        <f t="shared" si="16"/>
        <v>0.08889348178351296</v>
      </c>
      <c r="AO89">
        <f t="shared" si="16"/>
        <v>0.3259995994912859</v>
      </c>
      <c r="AQ89">
        <f t="shared" si="16"/>
        <v>-0.353165400436797</v>
      </c>
      <c r="AR89">
        <f t="shared" si="16"/>
        <v>-0.16038409714396873</v>
      </c>
      <c r="AS89">
        <f t="shared" si="16"/>
        <v>-0.07317121192037988</v>
      </c>
      <c r="AU89">
        <f t="shared" si="16"/>
        <v>0.37429611282704867</v>
      </c>
      <c r="AV89">
        <f t="shared" si="16"/>
        <v>0.1329791711757666</v>
      </c>
      <c r="AW89">
        <f t="shared" si="16"/>
        <v>0.02908810246426858</v>
      </c>
      <c r="AY89">
        <f t="shared" si="16"/>
        <v>0.35579043660512744</v>
      </c>
      <c r="AZ89">
        <f t="shared" si="16"/>
        <v>-0.259314540626967</v>
      </c>
      <c r="BA89">
        <f t="shared" si="16"/>
        <v>-0.24657881552282326</v>
      </c>
      <c r="BC89">
        <f t="shared" si="16"/>
        <v>0.262721237411241</v>
      </c>
      <c r="BD89">
        <f t="shared" si="16"/>
        <v>0.0042928263716031706</v>
      </c>
      <c r="BE89">
        <f t="shared" si="16"/>
        <v>0.03143284995014899</v>
      </c>
      <c r="BG89">
        <f t="shared" si="16"/>
        <v>-0.18233101983605188</v>
      </c>
      <c r="BH89">
        <f t="shared" si="16"/>
        <v>-0.21059642591204253</v>
      </c>
      <c r="BI89">
        <f t="shared" si="16"/>
        <v>-0.009899519133051945</v>
      </c>
      <c r="BK89">
        <f t="shared" si="16"/>
        <v>0.21685238042055174</v>
      </c>
      <c r="BL89">
        <f t="shared" si="16"/>
        <v>0.11371264656435735</v>
      </c>
      <c r="BM89">
        <f t="shared" si="16"/>
        <v>-0.011804096957774582</v>
      </c>
      <c r="BO89">
        <f t="shared" si="16"/>
        <v>0.057712632578982084</v>
      </c>
      <c r="BP89">
        <f t="shared" si="16"/>
        <v>0.15680118393567732</v>
      </c>
      <c r="BQ89">
        <f t="shared" si="16"/>
        <v>-0.16502959371772932</v>
      </c>
      <c r="BS89" s="14">
        <f t="shared" si="1"/>
        <v>0.037241800094058454</v>
      </c>
      <c r="BT89" s="20" t="s">
        <v>27</v>
      </c>
      <c r="BU89" s="14">
        <v>0.05628583744595516</v>
      </c>
      <c r="BV89" s="17" t="s">
        <v>71</v>
      </c>
      <c r="BW89" s="14">
        <f t="shared" si="2"/>
        <v>0.2687248926534045</v>
      </c>
      <c r="BX89" s="23" t="str">
        <f t="shared" si="3"/>
        <v>Level_I</v>
      </c>
    </row>
    <row r="90" spans="1:76" ht="12.75">
      <c r="A90" s="20" t="s">
        <v>120</v>
      </c>
      <c r="C90">
        <f aca="true" t="shared" si="17" ref="C90:BQ90">CORREL($U$6:$U$73,C$6:C$73)</f>
        <v>-0.2970232184899852</v>
      </c>
      <c r="D90">
        <f t="shared" si="17"/>
        <v>-0.10791630536532393</v>
      </c>
      <c r="E90">
        <f t="shared" si="17"/>
        <v>0.11566958096297995</v>
      </c>
      <c r="G90">
        <f t="shared" si="17"/>
        <v>0.37276812067428455</v>
      </c>
      <c r="H90">
        <f t="shared" si="17"/>
        <v>0.02245889217806935</v>
      </c>
      <c r="I90">
        <f t="shared" si="17"/>
        <v>-0.11604278094009016</v>
      </c>
      <c r="K90">
        <f t="shared" si="17"/>
        <v>0.3192537109155901</v>
      </c>
      <c r="L90">
        <f t="shared" si="17"/>
        <v>0.0200523276123812</v>
      </c>
      <c r="M90">
        <f t="shared" si="17"/>
        <v>-0.13267894830302396</v>
      </c>
      <c r="O90">
        <f t="shared" si="17"/>
        <v>-0.31918604113146426</v>
      </c>
      <c r="P90">
        <f t="shared" si="17"/>
        <v>0.08190506136209888</v>
      </c>
      <c r="Q90">
        <f t="shared" si="17"/>
        <v>0.0744232623671225</v>
      </c>
      <c r="S90">
        <f t="shared" si="17"/>
        <v>-0.28298390150021707</v>
      </c>
      <c r="T90">
        <f t="shared" si="17"/>
        <v>0.6584771678991973</v>
      </c>
      <c r="U90">
        <f t="shared" si="17"/>
        <v>1.0000000000000002</v>
      </c>
      <c r="W90">
        <f t="shared" si="17"/>
        <v>-0.2356682711851726</v>
      </c>
      <c r="X90">
        <f t="shared" si="17"/>
        <v>0.26567678950228163</v>
      </c>
      <c r="Y90">
        <f t="shared" si="17"/>
        <v>0.20493459390420693</v>
      </c>
      <c r="AA90">
        <f t="shared" si="17"/>
        <v>-0.2755349431020831</v>
      </c>
      <c r="AB90">
        <f t="shared" si="17"/>
        <v>0.25510324182388733</v>
      </c>
      <c r="AC90">
        <f t="shared" si="17"/>
        <v>0.18757728214471403</v>
      </c>
      <c r="AE90">
        <f t="shared" si="17"/>
        <v>-0.23975784783592904</v>
      </c>
      <c r="AF90">
        <f t="shared" si="17"/>
        <v>0.21759836399372182</v>
      </c>
      <c r="AG90">
        <f t="shared" si="17"/>
        <v>0.21622839696418106</v>
      </c>
      <c r="AI90">
        <f t="shared" si="17"/>
        <v>0.27845937867701925</v>
      </c>
      <c r="AJ90">
        <f t="shared" si="17"/>
        <v>-0.027288186551917632</v>
      </c>
      <c r="AK90">
        <f t="shared" si="17"/>
        <v>-0.012348541866594719</v>
      </c>
      <c r="AM90">
        <f t="shared" si="17"/>
        <v>-0.16146411152725282</v>
      </c>
      <c r="AN90">
        <f t="shared" si="17"/>
        <v>0.10036674296335002</v>
      </c>
      <c r="AO90">
        <f t="shared" si="17"/>
        <v>0.18571995340777503</v>
      </c>
      <c r="AQ90">
        <f t="shared" si="17"/>
        <v>-0.25764522114389377</v>
      </c>
      <c r="AR90">
        <f t="shared" si="17"/>
        <v>-0.20268069202346903</v>
      </c>
      <c r="AS90">
        <f t="shared" si="17"/>
        <v>-0.10671389262692257</v>
      </c>
      <c r="AU90">
        <f t="shared" si="17"/>
        <v>0.1895670656905954</v>
      </c>
      <c r="AV90">
        <f t="shared" si="17"/>
        <v>0.22236289267270273</v>
      </c>
      <c r="AW90">
        <f t="shared" si="17"/>
        <v>0.18376691066204295</v>
      </c>
      <c r="AY90">
        <f t="shared" si="17"/>
        <v>0.27792897650665727</v>
      </c>
      <c r="AZ90">
        <f t="shared" si="17"/>
        <v>-0.1513284071737991</v>
      </c>
      <c r="BA90">
        <f t="shared" si="17"/>
        <v>-0.23581736574066756</v>
      </c>
      <c r="BC90">
        <f t="shared" si="17"/>
        <v>0.1861002669260909</v>
      </c>
      <c r="BD90">
        <f t="shared" si="17"/>
        <v>0.07331490364448477</v>
      </c>
      <c r="BE90">
        <f t="shared" si="17"/>
        <v>0.1487486961493823</v>
      </c>
      <c r="BG90">
        <f t="shared" si="17"/>
        <v>-0.10549560760939798</v>
      </c>
      <c r="BH90">
        <f t="shared" si="17"/>
        <v>-0.21213402108221638</v>
      </c>
      <c r="BI90">
        <f t="shared" si="17"/>
        <v>-0.12314225001285778</v>
      </c>
      <c r="BK90">
        <f t="shared" si="17"/>
        <v>0.12141688973614902</v>
      </c>
      <c r="BL90">
        <f t="shared" si="17"/>
        <v>0.050526970980668225</v>
      </c>
      <c r="BM90">
        <f t="shared" si="17"/>
        <v>0.049640562371289276</v>
      </c>
      <c r="BO90">
        <f t="shared" si="17"/>
        <v>-0.01792209298782611</v>
      </c>
      <c r="BP90">
        <f t="shared" si="17"/>
        <v>0.18838992477747032</v>
      </c>
      <c r="BQ90">
        <f t="shared" si="17"/>
        <v>-0.00914699969253033</v>
      </c>
      <c r="BS90" s="14">
        <f t="shared" si="1"/>
        <v>0.05173563293289727</v>
      </c>
      <c r="BT90" s="20" t="s">
        <v>120</v>
      </c>
      <c r="BU90" s="14">
        <v>0.05173563293289727</v>
      </c>
      <c r="BV90" s="20" t="s">
        <v>120</v>
      </c>
      <c r="BW90" s="14">
        <f t="shared" si="2"/>
        <v>0.2651954078130418</v>
      </c>
      <c r="BX90" s="23" t="str">
        <f t="shared" si="3"/>
        <v>Velocity_I</v>
      </c>
    </row>
    <row r="91" spans="1:76" ht="12.75">
      <c r="A91" s="23" t="s">
        <v>11</v>
      </c>
      <c r="C91">
        <f>CORREL($W$6:$W$73,C$6:C$73)</f>
        <v>0.8670172994349001</v>
      </c>
      <c r="D91">
        <f>CORREL($W$6:$W$73,D$6:D$73)</f>
        <v>-0.07414736742128679</v>
      </c>
      <c r="E91">
        <f>CORREL($W$6:$W$73,E$6:E$73)</f>
        <v>0.041630355519958126</v>
      </c>
      <c r="G91">
        <f>CORREL($W$6:$W$73,G$6:G$73)</f>
        <v>-0.6433569857795038</v>
      </c>
      <c r="H91">
        <f>CORREL($W$6:$W$73,H$6:H$73)</f>
        <v>0.1874923907013075</v>
      </c>
      <c r="I91">
        <f>CORREL($W$6:$W$73,I$6:I$73)</f>
        <v>-0.13599883471215327</v>
      </c>
      <c r="K91">
        <f>CORREL($W$6:$W$73,K$6:K$73)</f>
        <v>-0.8127251839739726</v>
      </c>
      <c r="L91">
        <f>CORREL($W$6:$W$73,L$6:L$73)</f>
        <v>-0.18856462771888655</v>
      </c>
      <c r="M91">
        <f>CORREL($W$6:$W$73,M$6:M$73)</f>
        <v>0.05309162631873951</v>
      </c>
      <c r="O91">
        <f>CORREL($W$6:$W$73,O$6:O$73)</f>
        <v>0.8333157207575996</v>
      </c>
      <c r="P91">
        <f>CORREL($W$6:$W$73,P$6:P$73)</f>
        <v>-0.1933456440295288</v>
      </c>
      <c r="Q91">
        <f>CORREL($W$6:$W$73,Q$6:Q$73)</f>
        <v>-0.0860475342245793</v>
      </c>
      <c r="S91">
        <f>CORREL($W$6:$W$73,S$6:S$73)</f>
        <v>0.8327936036994729</v>
      </c>
      <c r="T91">
        <f>CORREL($W$6:$W$73,T$6:T$73)</f>
        <v>-0.2694341046887053</v>
      </c>
      <c r="U91">
        <f>CORREL($W$6:$W$73,U$6:U$73)</f>
        <v>-0.2356682711851726</v>
      </c>
      <c r="W91">
        <f>CORREL($W$6:$W$73,W$6:W$73)</f>
        <v>1</v>
      </c>
      <c r="X91">
        <f>CORREL($W$6:$W$73,X$6:X$73)</f>
        <v>-0.026299431816558812</v>
      </c>
      <c r="Y91">
        <f>CORREL($W$6:$W$73,Y$6:Y$73)</f>
        <v>-0.11102443823256514</v>
      </c>
      <c r="AA91">
        <f>CORREL($W$6:$W$73,AA$6:AA$73)</f>
        <v>0.9800867910225779</v>
      </c>
      <c r="AB91">
        <f>CORREL($W$6:$W$73,AB$6:AB$73)</f>
        <v>-0.024703649132039953</v>
      </c>
      <c r="AC91">
        <f>CORREL($W$6:$W$73,AC$6:AC$73)</f>
        <v>-0.10388972538459962</v>
      </c>
      <c r="AE91">
        <f>CORREL($W$6:$W$73,AE$6:AE$73)</f>
        <v>0.9957017943681769</v>
      </c>
      <c r="AF91">
        <f>CORREL($W$6:$W$73,AF$6:AF$73)</f>
        <v>0.0017053048844065453</v>
      </c>
      <c r="AG91">
        <f>CORREL($W$6:$W$73,AG$6:AG$73)</f>
        <v>-0.10766871696787064</v>
      </c>
      <c r="AI91">
        <f>CORREL($W$6:$W$73,AI$6:AI$73)</f>
        <v>-0.7641453249695576</v>
      </c>
      <c r="AJ91">
        <f>CORREL($W$6:$W$73,AJ$6:AJ$73)</f>
        <v>-0.055510958220304794</v>
      </c>
      <c r="AK91">
        <f>CORREL($W$6:$W$73,AK$6:AK$73)</f>
        <v>0.01995560817905758</v>
      </c>
      <c r="AM91">
        <f>CORREL($W$6:$W$73,AM$6:AM$73)</f>
        <v>-0.2791196079275258</v>
      </c>
      <c r="AN91">
        <f>CORREL($W$6:$W$73,AN$6:AN$73)</f>
        <v>-0.19209452212013522</v>
      </c>
      <c r="AO91">
        <f>CORREL($W$6:$W$73,AO$6:AO$73)</f>
        <v>-0.12413585313085491</v>
      </c>
      <c r="AQ91">
        <f>CORREL($W$6:$W$73,AQ$6:AQ$73)</f>
        <v>0.7923390014314754</v>
      </c>
      <c r="AR91">
        <f>CORREL($W$6:$W$73,AR$6:AR$73)</f>
        <v>0.11063025370297616</v>
      </c>
      <c r="AS91">
        <f>CORREL($W$6:$W$73,AS$6:AS$73)</f>
        <v>0.2611916902450155</v>
      </c>
      <c r="AU91">
        <f>CORREL($W$6:$W$73,AU$6:AU$73)</f>
        <v>-0.2591003893785294</v>
      </c>
      <c r="AV91">
        <f>CORREL($W$6:$W$73,AV$6:AV$73)</f>
        <v>-0.22189496088090319</v>
      </c>
      <c r="AW91">
        <f>CORREL($W$6:$W$73,AW$6:AW$73)</f>
        <v>-0.09804021816325022</v>
      </c>
      <c r="AY91">
        <f>CORREL($W$6:$W$73,AY$6:AY$73)</f>
        <v>-0.7791222115343105</v>
      </c>
      <c r="AZ91">
        <f>CORREL($W$6:$W$73,AZ$6:AZ$73)</f>
        <v>-0.13135715962035355</v>
      </c>
      <c r="BA91">
        <f>CORREL($W$6:$W$73,BA$6:BA$73)</f>
        <v>-0.04310146835458693</v>
      </c>
      <c r="BC91">
        <f>CORREL($W$6:$W$73,BC$6:BC$73)</f>
        <v>0.1792330207088641</v>
      </c>
      <c r="BD91">
        <f>CORREL($W$6:$W$73,BD$6:BD$73)</f>
        <v>0.27915697673343465</v>
      </c>
      <c r="BE91">
        <f>CORREL($W$6:$W$73,BE$6:BE$73)</f>
        <v>-0.08708729014139287</v>
      </c>
      <c r="BG91">
        <f>CORREL($W$6:$W$73,BG$6:BG$73)</f>
        <v>-0.06331559452644608</v>
      </c>
      <c r="BH91">
        <f>CORREL($W$6:$W$73,BH$6:BH$73)</f>
        <v>-0.2029439546237085</v>
      </c>
      <c r="BI91">
        <f>CORREL($W$6:$W$73,BI$6:BI$73)</f>
        <v>-0.26512293807941945</v>
      </c>
      <c r="BK91">
        <f>CORREL($W$6:$W$73,BK$6:BK$73)</f>
        <v>0.12128371948638625</v>
      </c>
      <c r="BL91">
        <f>CORREL($W$6:$W$73,BL$6:BL$73)</f>
        <v>-0.259065084580909</v>
      </c>
      <c r="BM91">
        <f>CORREL($W$6:$W$73,BM$6:BM$73)</f>
        <v>-0.12428077112095591</v>
      </c>
      <c r="BO91">
        <f>CORREL($W$6:$W$73,BO$6:BO$73)</f>
        <v>0.29216370136781117</v>
      </c>
      <c r="BP91">
        <f>CORREL($W$6:$W$73,BP$6:BP$73)</f>
        <v>-0.09828773506934534</v>
      </c>
      <c r="BQ91">
        <f>CORREL($W$6:$W$73,BQ$6:BQ$73)</f>
        <v>-0.028126932469978726</v>
      </c>
      <c r="BS91" s="14">
        <f t="shared" si="1"/>
        <v>0.014903164085926818</v>
      </c>
      <c r="BT91" s="23" t="s">
        <v>11</v>
      </c>
      <c r="BU91" s="14">
        <v>0.050109096512556475</v>
      </c>
      <c r="BV91" s="20" t="s">
        <v>119</v>
      </c>
      <c r="BW91" s="14">
        <f>BU144</f>
        <v>0.261605867938647</v>
      </c>
      <c r="BX91" s="23" t="str">
        <f>BV144</f>
        <v>Level_S</v>
      </c>
    </row>
    <row r="92" spans="1:76" ht="12.75">
      <c r="A92" s="23" t="s">
        <v>102</v>
      </c>
      <c r="C92">
        <f>CORREL($X$6:$X$73,C$6:C$73)</f>
        <v>-0.11639900311219684</v>
      </c>
      <c r="D92">
        <f>CORREL($X$6:$X$73,D$6:D$73)</f>
        <v>-0.513218522694958</v>
      </c>
      <c r="E92">
        <f>CORREL($X$6:$X$73,E$6:E$73)</f>
        <v>0.6032531348314506</v>
      </c>
      <c r="G92">
        <f>CORREL($X$6:$X$73,G$6:G$73)</f>
        <v>0.16270632655581718</v>
      </c>
      <c r="H92">
        <f>CORREL($X$6:$X$73,H$6:H$73)</f>
        <v>-0.3015823567223672</v>
      </c>
      <c r="I92">
        <f>CORREL($X$6:$X$73,I$6:I$73)</f>
        <v>0.18825156364516824</v>
      </c>
      <c r="K92">
        <f>CORREL($X$6:$X$73,K$6:K$73)</f>
        <v>0.14671292709243802</v>
      </c>
      <c r="L92">
        <f>CORREL($X$6:$X$73,L$6:L$73)</f>
        <v>-0.1560033895077274</v>
      </c>
      <c r="M92">
        <f>CORREL($X$6:$X$73,M$6:M$73)</f>
        <v>-0.06504274623364253</v>
      </c>
      <c r="O92">
        <f>CORREL($X$6:$X$73,O$6:O$73)</f>
        <v>-0.20124750395173135</v>
      </c>
      <c r="P92">
        <f>CORREL($X$6:$X$73,P$6:P$73)</f>
        <v>-0.2081629159518105</v>
      </c>
      <c r="Q92">
        <f>CORREL($X$6:$X$73,Q$6:Q$73)</f>
        <v>-0.12089287727278233</v>
      </c>
      <c r="S92">
        <f>CORREL($X$6:$X$73,S$6:S$73)</f>
        <v>-0.2330331559034913</v>
      </c>
      <c r="T92">
        <f>CORREL($X$6:$X$73,T$6:T$73)</f>
        <v>0.33393089745955346</v>
      </c>
      <c r="U92">
        <f>CORREL($X$6:$X$73,U$6:U$73)</f>
        <v>0.26567678950228163</v>
      </c>
      <c r="W92">
        <f>CORREL($X$6:$X$73,W$6:W$73)</f>
        <v>-0.026299431816558812</v>
      </c>
      <c r="X92">
        <f>CORREL($X$6:$X$73,X$6:X$73)</f>
        <v>1.0000000000000002</v>
      </c>
      <c r="Y92">
        <f>CORREL($X$6:$X$73,Y$6:Y$73)</f>
        <v>0.48498826475713996</v>
      </c>
      <c r="AA92">
        <f>CORREL($X$6:$X$73,AA$6:AA$73)</f>
        <v>-0.08602556376615499</v>
      </c>
      <c r="AB92">
        <f>CORREL($X$6:$X$73,AB$6:AB$73)</f>
        <v>0.9093469747580247</v>
      </c>
      <c r="AC92">
        <f>CORREL($X$6:$X$73,AC$6:AC$73)</f>
        <v>0.4412182324598851</v>
      </c>
      <c r="AE92">
        <f>CORREL($X$6:$X$73,AE$6:AE$73)</f>
        <v>-0.08825000403208721</v>
      </c>
      <c r="AF92">
        <f>CORREL($X$6:$X$73,AF$6:AF$73)</f>
        <v>0.8898910804176501</v>
      </c>
      <c r="AG92">
        <f>CORREL($X$6:$X$73,AG$6:AG$73)</f>
        <v>0.5501246985877708</v>
      </c>
      <c r="AI92">
        <f>CORREL($X$6:$X$73,AI$6:AI$73)</f>
        <v>0.10795044186296808</v>
      </c>
      <c r="AJ92">
        <f>CORREL($X$6:$X$73,AJ$6:AJ$73)</f>
        <v>-0.20130634641047734</v>
      </c>
      <c r="AK92">
        <f>CORREL($X$6:$X$73,AK$6:AK$73)</f>
        <v>-0.19014580027466868</v>
      </c>
      <c r="AM92">
        <f>CORREL($X$6:$X$73,AM$6:AM$73)</f>
        <v>-0.5196357580039511</v>
      </c>
      <c r="AN92">
        <f>CORREL($X$6:$X$73,AN$6:AN$73)</f>
        <v>-0.20010568685498026</v>
      </c>
      <c r="AO92">
        <f>CORREL($X$6:$X$73,AO$6:AO$73)</f>
        <v>0.014973564986018902</v>
      </c>
      <c r="AQ92">
        <f>CORREL($X$6:$X$73,AQ$6:AQ$73)</f>
        <v>-0.28103002802080307</v>
      </c>
      <c r="AR92">
        <f>CORREL($X$6:$X$73,AR$6:AR$73)</f>
        <v>-0.05356653326739542</v>
      </c>
      <c r="AS92">
        <f>CORREL($X$6:$X$73,AS$6:AS$73)</f>
        <v>-0.028689162094812364</v>
      </c>
      <c r="AU92">
        <f>CORREL($X$6:$X$73,AU$6:AU$73)</f>
        <v>0.13860505513989646</v>
      </c>
      <c r="AV92">
        <f>CORREL($X$6:$X$73,AV$6:AV$73)</f>
        <v>0.5965480931531624</v>
      </c>
      <c r="AW92">
        <f>CORREL($X$6:$X$73,AW$6:AW$73)</f>
        <v>0.35838217271297995</v>
      </c>
      <c r="AY92">
        <f>CORREL($X$6:$X$73,AY$6:AY$73)</f>
        <v>0.043587449365951346</v>
      </c>
      <c r="AZ92">
        <f>CORREL($X$6:$X$73,AZ$6:AZ$73)</f>
        <v>-0.2165516654864363</v>
      </c>
      <c r="BA92">
        <f>CORREL($X$6:$X$73,BA$6:BA$73)</f>
        <v>-0.08565978732424451</v>
      </c>
      <c r="BC92">
        <f>CORREL($X$6:$X$73,BC$6:BC$73)</f>
        <v>0.6695300599321534</v>
      </c>
      <c r="BD92">
        <f>CORREL($X$6:$X$73,BD$6:BD$73)</f>
        <v>0.11889072616687586</v>
      </c>
      <c r="BE92">
        <f>CORREL($X$6:$X$73,BE$6:BE$73)</f>
        <v>0.08461661547489921</v>
      </c>
      <c r="BG92">
        <f>CORREL($X$6:$X$73,BG$6:BG$73)</f>
        <v>-0.331164460488043</v>
      </c>
      <c r="BH92">
        <f>CORREL($X$6:$X$73,BH$6:BH$73)</f>
        <v>-0.19927403975688576</v>
      </c>
      <c r="BI92">
        <f>CORREL($X$6:$X$73,BI$6:BI$73)</f>
        <v>-0.15247687655338168</v>
      </c>
      <c r="BK92">
        <f>CORREL($X$6:$X$73,BK$6:BK$73)</f>
        <v>0.19324600184463742</v>
      </c>
      <c r="BL92">
        <f>CORREL($X$6:$X$73,BL$6:BL$73)</f>
        <v>-0.05340960712411818</v>
      </c>
      <c r="BM92">
        <f>CORREL($X$6:$X$73,BM$6:BM$73)</f>
        <v>0.14091790872215817</v>
      </c>
      <c r="BO92">
        <f>CORREL($X$6:$X$73,BO$6:BO$73)</f>
        <v>0.1983061637243539</v>
      </c>
      <c r="BP92">
        <f>CORREL($X$6:$X$73,BP$6:BP$73)</f>
        <v>0.3253803483107795</v>
      </c>
      <c r="BQ92">
        <f>CORREL($X$6:$X$73,BQ$6:BQ$73)</f>
        <v>0.10876081123390607</v>
      </c>
      <c r="BS92" s="14">
        <f t="shared" si="1"/>
        <v>0.08718868784455322</v>
      </c>
      <c r="BT92" s="23" t="s">
        <v>102</v>
      </c>
      <c r="BU92" s="14">
        <v>0.04544508697084697</v>
      </c>
      <c r="BV92" s="17" t="s">
        <v>121</v>
      </c>
      <c r="BW92" s="14">
        <f>BU145</f>
        <v>0.25454043928845227</v>
      </c>
      <c r="BX92" s="23" t="str">
        <f>BV145</f>
        <v>Velocity_S</v>
      </c>
    </row>
    <row r="93" spans="1:76" ht="12.75">
      <c r="A93" s="23" t="s">
        <v>113</v>
      </c>
      <c r="C93">
        <f>CORREL($Y$6:$Y$73,C$6:C$73)</f>
        <v>-0.15984134914955367</v>
      </c>
      <c r="D93">
        <f>CORREL($Y$6:$Y$73,D$6:D$73)</f>
        <v>-0.23010708508741617</v>
      </c>
      <c r="E93">
        <f>CORREL($Y$6:$Y$73,E$6:E$73)</f>
        <v>0.6061193807764953</v>
      </c>
      <c r="G93">
        <f>CORREL($Y$6:$Y$73,G$6:G$73)</f>
        <v>0.17711562362714345</v>
      </c>
      <c r="H93">
        <f>CORREL($Y$6:$Y$73,H$6:H$73)</f>
        <v>-0.12532084252235984</v>
      </c>
      <c r="I93">
        <f>CORREL($Y$6:$Y$73,I$6:I$73)</f>
        <v>0.05984924842888881</v>
      </c>
      <c r="K93">
        <f>CORREL($Y$6:$Y$73,K$6:K$73)</f>
        <v>0.18155255752473068</v>
      </c>
      <c r="L93">
        <f>CORREL($Y$6:$Y$73,L$6:L$73)</f>
        <v>-0.16521552015740357</v>
      </c>
      <c r="M93">
        <f>CORREL($Y$6:$Y$73,M$6:M$73)</f>
        <v>-0.14888535155506588</v>
      </c>
      <c r="O93">
        <f>CORREL($Y$6:$Y$73,O$6:O$73)</f>
        <v>-0.1204391410814656</v>
      </c>
      <c r="P93">
        <f>CORREL($Y$6:$Y$73,P$6:P$73)</f>
        <v>-0.147585137105198</v>
      </c>
      <c r="Q93">
        <f>CORREL($Y$6:$Y$73,Q$6:Q$73)</f>
        <v>-0.10084102100694865</v>
      </c>
      <c r="S93">
        <f>CORREL($Y$6:$Y$73,S$6:S$73)</f>
        <v>-0.16195251443644634</v>
      </c>
      <c r="T93">
        <f>CORREL($Y$6:$Y$73,T$6:T$73)</f>
        <v>0.05818991510243384</v>
      </c>
      <c r="U93">
        <f>CORREL($Y$6:$Y$73,U$6:U$73)</f>
        <v>0.20493459390420693</v>
      </c>
      <c r="W93">
        <f>CORREL($Y$6:$Y$73,W$6:W$73)</f>
        <v>-0.11102443823256514</v>
      </c>
      <c r="X93">
        <f>CORREL($Y$6:$Y$73,X$6:X$73)</f>
        <v>0.48498826475713996</v>
      </c>
      <c r="Y93">
        <f>CORREL($Y$6:$Y$73,Y$6:Y$73)</f>
        <v>1.0000000000000002</v>
      </c>
      <c r="AA93">
        <f>CORREL($Y$6:$Y$73,AA$6:AA$73)</f>
        <v>-0.12882842134691921</v>
      </c>
      <c r="AB93">
        <f>CORREL($Y$6:$Y$73,AB$6:AB$73)</f>
        <v>0.38293440852324456</v>
      </c>
      <c r="AC93">
        <f>CORREL($Y$6:$Y$73,AC$6:AC$73)</f>
        <v>0.9840048993064809</v>
      </c>
      <c r="AE93">
        <f>CORREL($Y$6:$Y$73,AE$6:AE$73)</f>
        <v>-0.12769481661775517</v>
      </c>
      <c r="AF93">
        <f>CORREL($Y$6:$Y$73,AF$6:AF$73)</f>
        <v>0.3328220001191912</v>
      </c>
      <c r="AG93">
        <f>CORREL($Y$6:$Y$73,AG$6:AG$73)</f>
        <v>0.9962108053957418</v>
      </c>
      <c r="AI93">
        <f>CORREL($Y$6:$Y$73,AI$6:AI$73)</f>
        <v>0.2902713761439572</v>
      </c>
      <c r="AJ93">
        <f>CORREL($Y$6:$Y$73,AJ$6:AJ$73)</f>
        <v>-0.12463894820024758</v>
      </c>
      <c r="AK93">
        <f>CORREL($Y$6:$Y$73,AK$6:AK$73)</f>
        <v>-0.14655159356586134</v>
      </c>
      <c r="AM93">
        <f>CORREL($Y$6:$Y$73,AM$6:AM$73)</f>
        <v>-0.48768902464357844</v>
      </c>
      <c r="AN93">
        <f>CORREL($Y$6:$Y$73,AN$6:AN$73)</f>
        <v>-0.23328262519336607</v>
      </c>
      <c r="AO93">
        <f>CORREL($Y$6:$Y$73,AO$6:AO$73)</f>
        <v>-0.18182396985351307</v>
      </c>
      <c r="AQ93">
        <f>CORREL($Y$6:$Y$73,AQ$6:AQ$73)</f>
        <v>-0.25553166397479754</v>
      </c>
      <c r="AR93">
        <f>CORREL($Y$6:$Y$73,AR$6:AR$73)</f>
        <v>-0.08557715603349624</v>
      </c>
      <c r="AS93">
        <f>CORREL($Y$6:$Y$73,AS$6:AS$73)</f>
        <v>-0.018808390701379206</v>
      </c>
      <c r="AU93">
        <f>CORREL($Y$6:$Y$73,AU$6:AU$73)</f>
        <v>0.11272152225651696</v>
      </c>
      <c r="AV93">
        <f>CORREL($Y$6:$Y$73,AV$6:AV$73)</f>
        <v>0.5718372909781917</v>
      </c>
      <c r="AW93">
        <f>CORREL($Y$6:$Y$73,AW$6:AW$73)</f>
        <v>0.9720130339771864</v>
      </c>
      <c r="AY93">
        <f>CORREL($Y$6:$Y$73,AY$6:AY$73)</f>
        <v>0.2085866046305807</v>
      </c>
      <c r="AZ93">
        <f>CORREL($Y$6:$Y$73,AZ$6:AZ$73)</f>
        <v>-0.1779310613900367</v>
      </c>
      <c r="BA93">
        <f>CORREL($Y$6:$Y$73,BA$6:BA$73)</f>
        <v>-0.07556223451529442</v>
      </c>
      <c r="BC93">
        <f>CORREL($Y$6:$Y$73,BC$6:BC$73)</f>
        <v>0.4002651375699606</v>
      </c>
      <c r="BD93">
        <f>CORREL($Y$6:$Y$73,BD$6:BD$73)</f>
        <v>0.27252166520794335</v>
      </c>
      <c r="BE93">
        <f>CORREL($Y$6:$Y$73,BE$6:BE$73)</f>
        <v>0.4299042057551119</v>
      </c>
      <c r="BG93">
        <f>CORREL($Y$6:$Y$73,BG$6:BG$73)</f>
        <v>0.04035715066424244</v>
      </c>
      <c r="BH93">
        <f>CORREL($Y$6:$Y$73,BH$6:BH$73)</f>
        <v>-0.09789188794884864</v>
      </c>
      <c r="BI93">
        <f>CORREL($Y$6:$Y$73,BI$6:BI$73)</f>
        <v>-0.027212650442308424</v>
      </c>
      <c r="BK93">
        <f>CORREL($Y$6:$Y$73,BK$6:BK$73)</f>
        <v>0.28993507825709125</v>
      </c>
      <c r="BL93">
        <f>CORREL($Y$6:$Y$73,BL$6:BL$73)</f>
        <v>-0.01983416338064442</v>
      </c>
      <c r="BM93">
        <f>CORREL($Y$6:$Y$73,BM$6:BM$73)</f>
        <v>-0.04749643232100546</v>
      </c>
      <c r="BO93">
        <f>CORREL($Y$6:$Y$73,BO$6:BO$73)</f>
        <v>-0.06385928093262805</v>
      </c>
      <c r="BP93">
        <f>CORREL($Y$6:$Y$73,BP$6:BP$73)</f>
        <v>0.14880412041563762</v>
      </c>
      <c r="BQ93">
        <f>CORREL($Y$6:$Y$73,BQ$6:BQ$73)</f>
        <v>0.3645336601527761</v>
      </c>
      <c r="BS93" s="14">
        <f t="shared" si="1"/>
        <v>0.11370678082507432</v>
      </c>
      <c r="BT93" s="23" t="s">
        <v>113</v>
      </c>
      <c r="BU93" s="14">
        <v>0.041643154727974085</v>
      </c>
      <c r="BV93" s="23" t="s">
        <v>119</v>
      </c>
      <c r="BW93" s="14">
        <f>BU146</f>
        <v>0.24906059293116184</v>
      </c>
      <c r="BX93" s="23" t="str">
        <f>BV146</f>
        <v>Cross_I</v>
      </c>
    </row>
    <row r="94" spans="1:76" ht="12.75">
      <c r="A94" s="23" t="s">
        <v>154</v>
      </c>
      <c r="C94">
        <f>CORREL($AA$6:$AA$73,C$6:C$73)</f>
        <v>0.8664072773328674</v>
      </c>
      <c r="D94">
        <f>CORREL($AA$6:$AA$73,D$6:D$73)</f>
        <v>-0.018183387503559755</v>
      </c>
      <c r="E94">
        <f>CORREL($AA$6:$AA$73,E$6:E$73)</f>
        <v>0.061333813669407565</v>
      </c>
      <c r="G94">
        <f>CORREL($AA$6:$AA$73,G$6:G$73)</f>
        <v>-0.6776985205997268</v>
      </c>
      <c r="H94">
        <f>CORREL($AA$6:$AA$73,H$6:H$73)</f>
        <v>0.19751445678165439</v>
      </c>
      <c r="I94">
        <f>CORREL($AA$6:$AA$73,I$6:I$73)</f>
        <v>-0.0925482286090681</v>
      </c>
      <c r="K94">
        <f>CORREL($AA$6:$AA$73,K$6:K$73)</f>
        <v>-0.8555214719279014</v>
      </c>
      <c r="L94">
        <f>CORREL($AA$6:$AA$73,L$6:L$73)</f>
        <v>-0.23301084060711733</v>
      </c>
      <c r="M94">
        <f>CORREL($AA$6:$AA$73,M$6:M$73)</f>
        <v>0.08494988969207112</v>
      </c>
      <c r="O94">
        <f>CORREL($AA$6:$AA$73,O$6:O$73)</f>
        <v>0.8781574362453818</v>
      </c>
      <c r="P94">
        <f>CORREL($AA$6:$AA$73,P$6:P$73)</f>
        <v>-0.13460107161583032</v>
      </c>
      <c r="Q94">
        <f>CORREL($AA$6:$AA$73,Q$6:Q$73)</f>
        <v>-0.01940450678882612</v>
      </c>
      <c r="S94">
        <f>CORREL($AA$6:$AA$73,S$6:S$73)</f>
        <v>0.8961583478100407</v>
      </c>
      <c r="T94">
        <f>CORREL($AA$6:$AA$73,T$6:T$73)</f>
        <v>-0.30295537299325065</v>
      </c>
      <c r="U94">
        <f>CORREL($AA$6:$AA$73,U$6:U$73)</f>
        <v>-0.2755349431020831</v>
      </c>
      <c r="W94">
        <f>CORREL($AA$6:$AA$73,W$6:W$73)</f>
        <v>0.9800867910225779</v>
      </c>
      <c r="X94">
        <f>CORREL($AA$6:$AA$73,X$6:X$73)</f>
        <v>-0.08602556376615499</v>
      </c>
      <c r="Y94">
        <f>CORREL($AA$6:$AA$73,Y$6:Y$73)</f>
        <v>-0.12882842134691921</v>
      </c>
      <c r="AA94">
        <f>CORREL($AA$6:$AA$73,AA$6:AA$73)</f>
        <v>1</v>
      </c>
      <c r="AB94">
        <f>CORREL($AA$6:$AA$73,AB$6:AB$73)</f>
        <v>-0.11413272135853653</v>
      </c>
      <c r="AC94">
        <f>CORREL($AA$6:$AA$73,AC$6:AC$73)</f>
        <v>-0.1252857912797655</v>
      </c>
      <c r="AE94">
        <f>CORREL($AA$6:$AA$73,AE$6:AE$73)</f>
        <v>0.9828693431551057</v>
      </c>
      <c r="AF94">
        <f>CORREL($AA$6:$AA$73,AF$6:AF$73)</f>
        <v>-0.07862680124584978</v>
      </c>
      <c r="AG94">
        <f>CORREL($AA$6:$AA$73,AG$6:AG$73)</f>
        <v>-0.1295987845553917</v>
      </c>
      <c r="AI94">
        <f>CORREL($AA$6:$AA$73,AI$6:AI$73)</f>
        <v>-0.7561525616443072</v>
      </c>
      <c r="AJ94">
        <f>CORREL($AA$6:$AA$73,AJ$6:AJ$73)</f>
        <v>0.033755646475798866</v>
      </c>
      <c r="AK94">
        <f>CORREL($AA$6:$AA$73,AK$6:AK$73)</f>
        <v>0.0773796434642079</v>
      </c>
      <c r="AM94">
        <f>CORREL($AA$6:$AA$73,AM$6:AM$73)</f>
        <v>-0.20851767644244967</v>
      </c>
      <c r="AN94">
        <f>CORREL($AA$6:$AA$73,AN$6:AN$73)</f>
        <v>-0.20429558209235932</v>
      </c>
      <c r="AO94">
        <f>CORREL($AA$6:$AA$73,AO$6:AO$73)</f>
        <v>-0.18213421149022843</v>
      </c>
      <c r="AQ94">
        <f>CORREL($AA$6:$AA$73,AQ$6:AQ$73)</f>
        <v>0.8213942888651892</v>
      </c>
      <c r="AR94">
        <f>CORREL($AA$6:$AA$73,AR$6:AR$73)</f>
        <v>0.14970148076621975</v>
      </c>
      <c r="AS94">
        <f>CORREL($AA$6:$AA$73,AS$6:AS$73)</f>
        <v>0.28985118593571374</v>
      </c>
      <c r="AU94">
        <f>CORREL($AA$6:$AA$73,AU$6:AU$73)</f>
        <v>-0.27747619236061755</v>
      </c>
      <c r="AV94">
        <f>CORREL($AA$6:$AA$73,AV$6:AV$73)</f>
        <v>-0.26626165070507785</v>
      </c>
      <c r="AW94">
        <f>CORREL($AA$6:$AA$73,AW$6:AW$73)</f>
        <v>-0.1081672689866944</v>
      </c>
      <c r="AY94">
        <f>CORREL($AA$6:$AA$73,AY$6:AY$73)</f>
        <v>-0.7871954303856583</v>
      </c>
      <c r="AZ94">
        <f>CORREL($AA$6:$AA$73,AZ$6:AZ$73)</f>
        <v>-0.039708354116818924</v>
      </c>
      <c r="BA94">
        <f>CORREL($AA$6:$AA$73,BA$6:BA$73)</f>
        <v>0.05034842672814585</v>
      </c>
      <c r="BC94">
        <f>CORREL($AA$6:$AA$73,BC$6:BC$73)</f>
        <v>0.13065981285123485</v>
      </c>
      <c r="BD94">
        <f>CORREL($AA$6:$AA$73,BD$6:BD$73)</f>
        <v>0.28861721646199184</v>
      </c>
      <c r="BE94">
        <f>CORREL($AA$6:$AA$73,BE$6:BE$73)</f>
        <v>-0.0670767305669323</v>
      </c>
      <c r="BG94">
        <f>CORREL($AA$6:$AA$73,BG$6:BG$73)</f>
        <v>0.013737695800088951</v>
      </c>
      <c r="BH94">
        <f>CORREL($AA$6:$AA$73,BH$6:BH$73)</f>
        <v>-0.1792146062269717</v>
      </c>
      <c r="BI94">
        <f>CORREL($AA$6:$AA$73,BI$6:BI$73)</f>
        <v>-0.2564003608928435</v>
      </c>
      <c r="BK94">
        <f aca="true" t="shared" si="18" ref="BK94:BQ94">CORREL($AA$6:$AA$73,BK$6:BK$73)</f>
        <v>0.009266852860290206</v>
      </c>
      <c r="BL94">
        <f t="shared" si="18"/>
        <v>-0.24969392295347606</v>
      </c>
      <c r="BM94">
        <f t="shared" si="18"/>
        <v>-0.09693173832655726</v>
      </c>
      <c r="BO94">
        <f t="shared" si="18"/>
        <v>0.22836482219438184</v>
      </c>
      <c r="BP94">
        <f t="shared" si="18"/>
        <v>-0.0877192132028765</v>
      </c>
      <c r="BQ94">
        <f t="shared" si="18"/>
        <v>0.008660526052520302</v>
      </c>
      <c r="BS94" s="14">
        <f t="shared" si="1"/>
        <v>0.019810059342569377</v>
      </c>
      <c r="BT94" s="23" t="s">
        <v>154</v>
      </c>
      <c r="BU94" s="14">
        <v>0.04045456428901826</v>
      </c>
      <c r="BV94" s="20" t="s">
        <v>24</v>
      </c>
      <c r="BW94" s="14">
        <f>BU147</f>
        <v>0.24614480821723575</v>
      </c>
      <c r="BX94" s="23" t="str">
        <f>BV147</f>
        <v>TDS_B, g/L</v>
      </c>
    </row>
    <row r="95" spans="1:76" ht="12.75">
      <c r="A95" s="23" t="s">
        <v>155</v>
      </c>
      <c r="C95">
        <f>CORREL($AB$6:$AB$73,C$6:C$73)</f>
        <v>-0.14247994211837284</v>
      </c>
      <c r="D95">
        <f>CORREL($AB$6:$AB$73,D$6:D$73)</f>
        <v>-0.47032455354952063</v>
      </c>
      <c r="E95">
        <f>CORREL($AB$6:$AB$73,E$6:E$73)</f>
        <v>0.4845950217833423</v>
      </c>
      <c r="G95">
        <f>CORREL($AB$6:$AB$73,G$6:G$73)</f>
        <v>0.22114774382817462</v>
      </c>
      <c r="H95">
        <f>CORREL($AB$6:$AB$73,H$6:H$73)</f>
        <v>-0.16677720906270369</v>
      </c>
      <c r="I95">
        <f>CORREL($AB$6:$AB$73,I$6:I$73)</f>
        <v>0.09064964510672587</v>
      </c>
      <c r="K95">
        <f>CORREL($AB$6:$AB$73,K$6:K$73)</f>
        <v>0.1985426520026609</v>
      </c>
      <c r="L95">
        <f>CORREL($AB$6:$AB$73,L$6:L$73)</f>
        <v>-0.16916174968570521</v>
      </c>
      <c r="M95">
        <f>CORREL($AB$6:$AB$73,M$6:M$73)</f>
        <v>-0.13012879812777622</v>
      </c>
      <c r="O95">
        <f>CORREL($AB$6:$AB$73,O$6:O$73)</f>
        <v>-0.2568146138312869</v>
      </c>
      <c r="P95">
        <f>CORREL($AB$6:$AB$73,P$6:P$73)</f>
        <v>-0.21785007503339665</v>
      </c>
      <c r="Q95">
        <f>CORREL($AB$6:$AB$73,Q$6:Q$73)</f>
        <v>-0.12072788775670236</v>
      </c>
      <c r="S95">
        <f>CORREL($AB$6:$AB$73,S$6:S$73)</f>
        <v>-0.2437762138183366</v>
      </c>
      <c r="T95">
        <f>CORREL($AB$6:$AB$73,T$6:T$73)</f>
        <v>0.4298363250901773</v>
      </c>
      <c r="U95">
        <f>CORREL($AB$6:$AB$73,U$6:U$73)</f>
        <v>0.25510324182388733</v>
      </c>
      <c r="W95">
        <f>CORREL($AB$6:$AB$73,W$6:W$73)</f>
        <v>-0.024703649132039953</v>
      </c>
      <c r="X95">
        <f>CORREL($AB$6:$AB$73,X$6:X$73)</f>
        <v>0.9093469747580247</v>
      </c>
      <c r="Y95">
        <f>CORREL($AB$6:$AB$73,Y$6:Y$73)</f>
        <v>0.38293440852324456</v>
      </c>
      <c r="AA95">
        <f>CORREL($AB$6:$AB$73,AA$6:AA$73)</f>
        <v>-0.11413272135853653</v>
      </c>
      <c r="AB95">
        <f>CORREL($AB$6:$AB$73,AB$6:AB$73)</f>
        <v>1</v>
      </c>
      <c r="AC95">
        <f>CORREL($AB$6:$AB$73,AC$6:AC$73)</f>
        <v>0.3495875362672696</v>
      </c>
      <c r="AE95">
        <f>CORREL($AB$6:$AB$73,AE$6:AE$73)</f>
        <v>-0.09533891797403754</v>
      </c>
      <c r="AF95">
        <f>CORREL($AB$6:$AB$73,AF$6:AF$73)</f>
        <v>0.9317167329280523</v>
      </c>
      <c r="AG95">
        <f>CORREL($AB$6:$AB$73,AG$6:AG$73)</f>
        <v>0.4391034500267663</v>
      </c>
      <c r="AI95">
        <f>CORREL($AB$6:$AB$73,AI$6:AI$73)</f>
        <v>0.11874332284097704</v>
      </c>
      <c r="AJ95">
        <f>CORREL($AB$6:$AB$73,AJ$6:AJ$73)</f>
        <v>-0.2171310983057835</v>
      </c>
      <c r="AK95">
        <f>CORREL($AB$6:$AB$73,AK$6:AK$73)</f>
        <v>-0.20066781375547724</v>
      </c>
      <c r="AM95">
        <f>CORREL($AB$6:$AB$73,AM$6:AM$73)</f>
        <v>-0.5460891029342634</v>
      </c>
      <c r="AN95">
        <f>CORREL($AB$6:$AB$73,AN$6:AN$73)</f>
        <v>-0.14811296021227752</v>
      </c>
      <c r="AO95">
        <f>CORREL($AB$6:$AB$73,AO$6:AO$73)</f>
        <v>0.15265955700700595</v>
      </c>
      <c r="AQ95">
        <f>CORREL($AB$6:$AB$73,AQ$6:AQ$73)</f>
        <v>-0.30948742067537144</v>
      </c>
      <c r="AR95">
        <f>CORREL($AB$6:$AB$73,AR$6:AR$73)</f>
        <v>-0.142986851186319</v>
      </c>
      <c r="AS95">
        <f>CORREL($AB$6:$AB$73,AS$6:AS$73)</f>
        <v>-0.05865570144484508</v>
      </c>
      <c r="AU95">
        <f>CORREL($AB$6:$AB$73,AU$6:AU$73)</f>
        <v>0.1765869958880491</v>
      </c>
      <c r="AV95">
        <f>CORREL($AB$6:$AB$73,AV$6:AV$73)</f>
        <v>0.4851497849066876</v>
      </c>
      <c r="AW95">
        <f>CORREL($AB$6:$AB$73,AW$6:AW$73)</f>
        <v>0.2804901345662684</v>
      </c>
      <c r="AY95">
        <f>CORREL($AB$6:$AB$73,AY$6:AY$73)</f>
        <v>0.059437525590835046</v>
      </c>
      <c r="AZ95">
        <f>CORREL($AB$6:$AB$73,AZ$6:AZ$73)</f>
        <v>-0.22774335905318968</v>
      </c>
      <c r="BA95">
        <f>CORREL($AB$6:$AB$73,BA$6:BA$73)</f>
        <v>-0.13031795499265486</v>
      </c>
      <c r="BC95">
        <f>CORREL($AB$6:$AB$73,BC$6:BC$73)</f>
        <v>0.6367010070636361</v>
      </c>
      <c r="BD95">
        <f>CORREL($AB$6:$AB$73,BD$6:BD$73)</f>
        <v>0.08407483618700926</v>
      </c>
      <c r="BE95">
        <f>CORREL($AB$6:$AB$73,BE$6:BE$73)</f>
        <v>0.04699012352700984</v>
      </c>
      <c r="BG95">
        <f>CORREL($AB$6:$AB$73,BG$6:BG$73)</f>
        <v>-0.40668511800742113</v>
      </c>
      <c r="BH95">
        <f>CORREL($AB$6:$AB$73,BH$6:BH$73)</f>
        <v>-0.22780297966675017</v>
      </c>
      <c r="BI95">
        <f>CORREL($AB$6:$AB$73,BI$6:BI$73)</f>
        <v>-0.13522490082614855</v>
      </c>
      <c r="BK95">
        <f aca="true" t="shared" si="19" ref="BK95:BQ95">CORREL($AB$6:$AB$73,BK$6:BK$73)</f>
        <v>0.2611857639719936</v>
      </c>
      <c r="BL95">
        <f t="shared" si="19"/>
        <v>-0.08388298266276321</v>
      </c>
      <c r="BM95">
        <f t="shared" si="19"/>
        <v>0.12570311825350802</v>
      </c>
      <c r="BO95">
        <f t="shared" si="19"/>
        <v>0.203253454957909</v>
      </c>
      <c r="BP95">
        <f t="shared" si="19"/>
        <v>0.1995161119060338</v>
      </c>
      <c r="BQ95">
        <f t="shared" si="19"/>
        <v>0.014905754488203955</v>
      </c>
      <c r="BS95" s="14">
        <f t="shared" si="1"/>
        <v>0.06962660094356417</v>
      </c>
      <c r="BT95" s="23" t="s">
        <v>155</v>
      </c>
      <c r="BU95" s="14">
        <v>0.03784622458393166</v>
      </c>
      <c r="BV95" s="23" t="s">
        <v>26</v>
      </c>
      <c r="BW95" s="14">
        <f>BU148</f>
        <v>0.24235712111808463</v>
      </c>
      <c r="BX95" s="23" t="str">
        <f>BV148</f>
        <v>Turb_B</v>
      </c>
    </row>
    <row r="96" spans="1:76" ht="12.75">
      <c r="A96" s="23" t="s">
        <v>166</v>
      </c>
      <c r="C96">
        <f>CORREL($AC$6:$AC$73,C$6:C$73)</f>
        <v>-0.1435657561902959</v>
      </c>
      <c r="D96">
        <f>CORREL($AC$6:$AC$73,D$6:D$73)</f>
        <v>-0.21519555068311613</v>
      </c>
      <c r="E96">
        <f>CORREL($AC$6:$AC$73,E$6:E$73)</f>
        <v>0.5853921832894583</v>
      </c>
      <c r="G96">
        <f>CORREL($AC$6:$AC$73,G$6:G$73)</f>
        <v>0.1855526911336521</v>
      </c>
      <c r="H96">
        <f>CORREL($AC$6:$AC$73,H$6:H$73)</f>
        <v>-0.08920063813528828</v>
      </c>
      <c r="I96">
        <f>CORREL($AC$6:$AC$73,I$6:I$73)</f>
        <v>-0.005659584716089667</v>
      </c>
      <c r="K96">
        <f>CORREL($AC$6:$AC$73,K$6:K$73)</f>
        <v>0.188121347460012</v>
      </c>
      <c r="L96">
        <f>CORREL($AC$6:$AC$73,L$6:L$73)</f>
        <v>-0.16716024588056536</v>
      </c>
      <c r="M96">
        <f>CORREL($AC$6:$AC$73,M$6:M$73)</f>
        <v>-0.161487597957118</v>
      </c>
      <c r="O96">
        <f>CORREL($AC$6:$AC$73,O$6:O$73)</f>
        <v>-0.12528459948146134</v>
      </c>
      <c r="P96">
        <f>CORREL($AC$6:$AC$73,P$6:P$73)</f>
        <v>-0.13262499215559456</v>
      </c>
      <c r="Q96">
        <f>CORREL($AC$6:$AC$73,Q$6:Q$73)</f>
        <v>-0.09117000650599574</v>
      </c>
      <c r="S96">
        <f>CORREL($AC$6:$AC$73,S$6:S$73)</f>
        <v>-0.16883286740710002</v>
      </c>
      <c r="T96">
        <f>CORREL($AC$6:$AC$73,T$6:T$73)</f>
        <v>0.05150940751168192</v>
      </c>
      <c r="U96">
        <f>CORREL($AC$6:$AC$73,U$6:U$73)</f>
        <v>0.18757728214471403</v>
      </c>
      <c r="W96">
        <f>CORREL($AC$6:$AC$73,W$6:W$73)</f>
        <v>-0.10388972538459962</v>
      </c>
      <c r="X96">
        <f>CORREL($AC$6:$AC$73,X$6:X$73)</f>
        <v>0.4412182324598851</v>
      </c>
      <c r="Y96">
        <f>CORREL($AC$6:$AC$73,Y$6:Y$73)</f>
        <v>0.9840048993064809</v>
      </c>
      <c r="AA96">
        <f>CORREL($AC$6:$AC$73,AA$6:AA$73)</f>
        <v>-0.1252857912797655</v>
      </c>
      <c r="AB96">
        <f>CORREL($AC$6:$AC$73,AB$6:AB$73)</f>
        <v>0.3495875362672696</v>
      </c>
      <c r="AC96">
        <f>CORREL($AC$6:$AC$73,AC$6:AC$73)</f>
        <v>1</v>
      </c>
      <c r="AE96">
        <f>CORREL($AC$6:$AC$73,AE$6:AE$73)</f>
        <v>-0.1187962078388657</v>
      </c>
      <c r="AF96">
        <f>CORREL($AC$6:$AC$73,AF$6:AF$73)</f>
        <v>0.3043920375095369</v>
      </c>
      <c r="AG96">
        <f>CORREL($AC$6:$AC$73,AG$6:AG$73)</f>
        <v>0.9805477884531043</v>
      </c>
      <c r="AI96">
        <f>CORREL($AC$6:$AC$73,AI$6:AI$73)</f>
        <v>0.2898607513694727</v>
      </c>
      <c r="AJ96">
        <f>CORREL($AC$6:$AC$73,AJ$6:AJ$73)</f>
        <v>-0.10781571308177992</v>
      </c>
      <c r="AK96">
        <f>CORREL($AC$6:$AC$73,AK$6:AK$73)</f>
        <v>-0.12832168670039687</v>
      </c>
      <c r="AM96">
        <f>CORREL($AC$6:$AC$73,AM$6:AM$73)</f>
        <v>-0.48090862836776577</v>
      </c>
      <c r="AN96">
        <f>CORREL($AC$6:$AC$73,AN$6:AN$73)</f>
        <v>-0.20187087739569623</v>
      </c>
      <c r="AO96">
        <f>CORREL($AC$6:$AC$73,AO$6:AO$73)</f>
        <v>-0.1607015237472319</v>
      </c>
      <c r="AQ96">
        <f>CORREL($AC$6:$AC$73,AQ$6:AQ$73)</f>
        <v>-0.24424963421437362</v>
      </c>
      <c r="AR96">
        <f>CORREL($AC$6:$AC$73,AR$6:AR$73)</f>
        <v>-0.08471191727615895</v>
      </c>
      <c r="AS96">
        <f>CORREL($AC$6:$AC$73,AS$6:AS$73)</f>
        <v>-0.023402190993310503</v>
      </c>
      <c r="AU96">
        <f>CORREL($AC$6:$AC$73,AU$6:AU$73)</f>
        <v>0.1152811789764257</v>
      </c>
      <c r="AV96">
        <f>CORREL($AC$6:$AC$73,AV$6:AV$73)</f>
        <v>0.506172102819731</v>
      </c>
      <c r="AW96">
        <f>CORREL($AC$6:$AC$73,AW$6:AW$73)</f>
        <v>0.9746908534886137</v>
      </c>
      <c r="AY96">
        <f>CORREL($AC$6:$AC$73,AY$6:AY$73)</f>
        <v>0.21338018308446075</v>
      </c>
      <c r="AZ96">
        <f>CORREL($AC$6:$AC$73,AZ$6:AZ$73)</f>
        <v>-0.17540161305919272</v>
      </c>
      <c r="BA96">
        <f>CORREL($AC$6:$AC$73,BA$6:BA$73)</f>
        <v>-0.11964356038357905</v>
      </c>
      <c r="BC96">
        <f>CORREL($AC$6:$AC$73,BC$6:BC$73)</f>
        <v>0.37717243073819207</v>
      </c>
      <c r="BD96">
        <f>CORREL($AC$6:$AC$73,BD$6:BD$73)</f>
        <v>0.20852174523041142</v>
      </c>
      <c r="BE96">
        <f>CORREL($AC$6:$AC$73,BE$6:BE$73)</f>
        <v>0.3880617230198203</v>
      </c>
      <c r="BG96">
        <f>CORREL($AC$6:$AC$73,BG$6:BG$73)</f>
        <v>0.06531944187992013</v>
      </c>
      <c r="BH96">
        <f>CORREL($AC$6:$AC$73,BH$6:BH$73)</f>
        <v>-0.11454608646475067</v>
      </c>
      <c r="BI96">
        <f>CORREL($AC$6:$AC$73,BI$6:BI$73)</f>
        <v>-0.05845070843275581</v>
      </c>
      <c r="BK96">
        <f aca="true" t="shared" si="20" ref="BK96:BQ96">CORREL($AC$6:$AC$73,BK$6:BK$73)</f>
        <v>0.30175435914353965</v>
      </c>
      <c r="BL96">
        <f t="shared" si="20"/>
        <v>-0.024596172708171563</v>
      </c>
      <c r="BM96">
        <f t="shared" si="20"/>
        <v>-0.09593451307978022</v>
      </c>
      <c r="BO96">
        <f t="shared" si="20"/>
        <v>-0.05629198030537961</v>
      </c>
      <c r="BP96">
        <f t="shared" si="20"/>
        <v>0.16625511928208203</v>
      </c>
      <c r="BQ96">
        <f t="shared" si="20"/>
        <v>0.3921887393164169</v>
      </c>
      <c r="BS96" s="14">
        <f t="shared" si="1"/>
        <v>0.10846199341291575</v>
      </c>
      <c r="BT96" s="23" t="s">
        <v>166</v>
      </c>
      <c r="BU96" s="14">
        <v>0.037241800094058454</v>
      </c>
      <c r="BV96" s="20" t="s">
        <v>27</v>
      </c>
      <c r="BW96" s="14">
        <f>BU149</f>
        <v>0.23936069264188692</v>
      </c>
      <c r="BX96" s="17" t="str">
        <f>BV149</f>
        <v>Prec_B, mm</v>
      </c>
    </row>
    <row r="97" spans="1:76" ht="12.75">
      <c r="A97" s="23" t="s">
        <v>168</v>
      </c>
      <c r="C97">
        <f>CORREL($AE$6:$AE$73,C$6:C$73)</f>
        <v>0.8586809563774915</v>
      </c>
      <c r="D97">
        <f>CORREL($AE$6:$AE$73,D$6:D$73)</f>
        <v>-0.029622153163494393</v>
      </c>
      <c r="E97">
        <f>CORREL($AE$6:$AE$73,E$6:E$73)</f>
        <v>0.00651060865640922</v>
      </c>
      <c r="G97">
        <f>CORREL($AE$6:$AE$73,G$6:G$73)</f>
        <v>-0.6348254805661064</v>
      </c>
      <c r="H97">
        <f>CORREL($AE$6:$AE$73,H$6:H$73)</f>
        <v>0.20241781184996122</v>
      </c>
      <c r="I97">
        <f>CORREL($AE$6:$AE$73,I$6:I$73)</f>
        <v>-0.1416097012546662</v>
      </c>
      <c r="K97">
        <f>CORREL($AE$6:$AE$73,K$6:K$73)</f>
        <v>-0.8033617212783828</v>
      </c>
      <c r="L97">
        <f>CORREL($AE$6:$AE$73,L$6:L$73)</f>
        <v>-0.18595878401599156</v>
      </c>
      <c r="M97">
        <f>CORREL($AE$6:$AE$73,M$6:M$73)</f>
        <v>0.036471346856919364</v>
      </c>
      <c r="O97">
        <f>CORREL($AE$6:$AE$73,O$6:O$73)</f>
        <v>0.8408633367683545</v>
      </c>
      <c r="P97">
        <f>CORREL($AE$6:$AE$73,P$6:P$73)</f>
        <v>-0.17089799959833282</v>
      </c>
      <c r="Q97">
        <f>CORREL($AE$6:$AE$73,Q$6:Q$73)</f>
        <v>-0.07243971125777461</v>
      </c>
      <c r="S97">
        <f>CORREL($AE$6:$AE$73,S$6:S$73)</f>
        <v>0.8337990001798024</v>
      </c>
      <c r="T97">
        <f>CORREL($AE$6:$AE$73,T$6:T$73)</f>
        <v>-0.2818830299123006</v>
      </c>
      <c r="U97">
        <f>CORREL($AE$6:$AE$73,U$6:U$73)</f>
        <v>-0.23975784783592904</v>
      </c>
      <c r="W97">
        <f>CORREL($AE$6:$AE$73,W$6:W$73)</f>
        <v>0.9957017943681769</v>
      </c>
      <c r="X97">
        <f>CORREL($AE$6:$AE$73,X$6:X$73)</f>
        <v>-0.08825000403208721</v>
      </c>
      <c r="Y97">
        <f>CORREL($AE$6:$AE$73,Y$6:Y$73)</f>
        <v>-0.12769481661775517</v>
      </c>
      <c r="AA97">
        <f>CORREL($AE$6:$AE$73,AA$6:AA$73)</f>
        <v>0.9828693431551057</v>
      </c>
      <c r="AB97">
        <f>CORREL($AE$6:$AE$73,AB$6:AB$73)</f>
        <v>-0.09533891797403754</v>
      </c>
      <c r="AC97">
        <f>CORREL($AE$6:$AE$73,AC$6:AC$73)</f>
        <v>-0.1187962078388657</v>
      </c>
      <c r="AE97">
        <f>CORREL($AE$6:$AE$73,AE$6:AE$73)</f>
        <v>0.9999999999999999</v>
      </c>
      <c r="AF97">
        <f>CORREL($AE$6:$AE$73,AF$6:AF$73)</f>
        <v>-0.07576980852378355</v>
      </c>
      <c r="AG97">
        <f>CORREL($AE$6:$AE$73,AG$6:AG$73)</f>
        <v>-0.12820427790531314</v>
      </c>
      <c r="AI97">
        <f>CORREL($AE$6:$AE$73,AI$6:AI$73)</f>
        <v>-0.744609324661772</v>
      </c>
      <c r="AJ97">
        <f>CORREL($AE$6:$AE$73,AJ$6:AJ$73)</f>
        <v>-0.04192110893669119</v>
      </c>
      <c r="AK97">
        <f>CORREL($AE$6:$AE$73,AK$6:AK$73)</f>
        <v>0.026010740115889507</v>
      </c>
      <c r="AM97">
        <f>CORREL($AE$6:$AE$73,AM$6:AM$73)</f>
        <v>-0.24492401756084162</v>
      </c>
      <c r="AN97">
        <f>CORREL($AE$6:$AE$73,AN$6:AN$73)</f>
        <v>-0.18100650617377392</v>
      </c>
      <c r="AO97">
        <f>CORREL($AE$6:$AE$73,AO$6:AO$73)</f>
        <v>-0.14600765711604743</v>
      </c>
      <c r="AQ97">
        <f>CORREL($AE$6:$AE$73,AQ$6:AQ$73)</f>
        <v>0.801310032299183</v>
      </c>
      <c r="AR97">
        <f>CORREL($AE$6:$AE$73,AR$6:AR$73)</f>
        <v>0.11068137237828259</v>
      </c>
      <c r="AS97">
        <f>CORREL($AE$6:$AE$73,AS$6:AS$73)</f>
        <v>0.25710399550065527</v>
      </c>
      <c r="AU97">
        <f>CORREL($AE$6:$AE$73,AU$6:AU$73)</f>
        <v>-0.23559873291622005</v>
      </c>
      <c r="AV97">
        <f>CORREL($AE$6:$AE$73,AV$6:AV$73)</f>
        <v>-0.2427442789875923</v>
      </c>
      <c r="AW97">
        <f>CORREL($AE$6:$AE$73,AW$6:AW$73)</f>
        <v>-0.10948032741466003</v>
      </c>
      <c r="AY97">
        <f>CORREL($AE$6:$AE$73,AY$6:AY$73)</f>
        <v>-0.7573163435544306</v>
      </c>
      <c r="AZ97">
        <f>CORREL($AE$6:$AE$73,AZ$6:AZ$73)</f>
        <v>-0.11774930730564473</v>
      </c>
      <c r="BA97">
        <f>CORREL($AE$6:$AE$73,BA$6:BA$73)</f>
        <v>-0.03621764609630765</v>
      </c>
      <c r="BC97">
        <f>CORREL($AE$6:$AE$73,BC$6:BC$73)</f>
        <v>0.13598217428167717</v>
      </c>
      <c r="BD97">
        <f>CORREL($AE$6:$AE$73,BD$6:BD$73)</f>
        <v>0.27081912867344177</v>
      </c>
      <c r="BE97">
        <f>CORREL($AE$6:$AE$73,BE$6:BE$73)</f>
        <v>-0.08360880432462069</v>
      </c>
      <c r="BG97">
        <f>CORREL($AE$6:$AE$73,BG$6:BG$73)</f>
        <v>-0.02236092874432452</v>
      </c>
      <c r="BH97">
        <f>CORREL($AE$6:$AE$73,BH$6:BH$73)</f>
        <v>-0.18882973474354725</v>
      </c>
      <c r="BI97">
        <f>CORREL($AE$6:$AE$73,BI$6:BI$73)</f>
        <v>-0.24779375082065608</v>
      </c>
      <c r="BK97">
        <f aca="true" t="shared" si="21" ref="BK97:BQ97">CORREL($AE$6:$AE$73,BK$6:BK$73)</f>
        <v>0.110370638661124</v>
      </c>
      <c r="BL97">
        <f t="shared" si="21"/>
        <v>-0.2540775699610048</v>
      </c>
      <c r="BM97">
        <f t="shared" si="21"/>
        <v>-0.14138739166950665</v>
      </c>
      <c r="BO97">
        <f t="shared" si="21"/>
        <v>0.2765256193898437</v>
      </c>
      <c r="BP97">
        <f t="shared" si="21"/>
        <v>-0.10666430065533089</v>
      </c>
      <c r="BQ97">
        <f t="shared" si="21"/>
        <v>-0.029296621458518655</v>
      </c>
      <c r="BS97" s="14">
        <f t="shared" si="1"/>
        <v>0.012159080090902068</v>
      </c>
      <c r="BT97" s="23" t="s">
        <v>168</v>
      </c>
      <c r="BU97" s="14">
        <v>0.03391761153408544</v>
      </c>
      <c r="BV97" s="23" t="s">
        <v>101</v>
      </c>
      <c r="BW97" s="14">
        <f>BU150</f>
        <v>0.23847028540573728</v>
      </c>
      <c r="BX97" s="23" t="str">
        <f>BV150</f>
        <v>Turb_S</v>
      </c>
    </row>
    <row r="98" spans="1:76" ht="12.75">
      <c r="A98" s="23" t="s">
        <v>169</v>
      </c>
      <c r="C98">
        <f>CORREL($AF$6:$AF$73,C$6:C$73)</f>
        <v>-0.10743950965616764</v>
      </c>
      <c r="D98">
        <f>CORREL($AF$6:$AF$73,D$6:D$73)</f>
        <v>-0.5386112397766962</v>
      </c>
      <c r="E98">
        <f>CORREL($AF$6:$AF$73,E$6:E$73)</f>
        <v>0.48136747586925266</v>
      </c>
      <c r="G98">
        <f>CORREL($AF$6:$AF$73,G$6:G$73)</f>
        <v>0.1773647351806875</v>
      </c>
      <c r="H98">
        <f>CORREL($AF$6:$AF$73,H$6:H$73)</f>
        <v>-0.26064883750459944</v>
      </c>
      <c r="I98">
        <f>CORREL($AF$6:$AF$73,I$6:I$73)</f>
        <v>0.13401436031407019</v>
      </c>
      <c r="K98">
        <f>CORREL($AF$6:$AF$73,K$6:K$73)</f>
        <v>0.15438371730726647</v>
      </c>
      <c r="L98">
        <f>CORREL($AF$6:$AF$73,L$6:L$73)</f>
        <v>-0.14642046733965366</v>
      </c>
      <c r="M98">
        <f>CORREL($AF$6:$AF$73,M$6:M$73)</f>
        <v>-0.057940803787829294</v>
      </c>
      <c r="O98">
        <f>CORREL($AF$6:$AF$73,O$6:O$73)</f>
        <v>-0.24154817599840533</v>
      </c>
      <c r="P98">
        <f>CORREL($AF$6:$AF$73,P$6:P$73)</f>
        <v>-0.22810400020180904</v>
      </c>
      <c r="Q98">
        <f>CORREL($AF$6:$AF$73,Q$6:Q$73)</f>
        <v>-0.12587903567268832</v>
      </c>
      <c r="S98">
        <f>CORREL($AF$6:$AF$73,S$6:S$73)</f>
        <v>-0.23388930899826624</v>
      </c>
      <c r="T98">
        <f>CORREL($AF$6:$AF$73,T$6:T$73)</f>
        <v>0.39536321359677173</v>
      </c>
      <c r="U98">
        <f>CORREL($AF$6:$AF$73,U$6:U$73)</f>
        <v>0.21759836399372182</v>
      </c>
      <c r="W98">
        <f>CORREL($AF$6:$AF$73,W$6:W$73)</f>
        <v>0.0017053048844065453</v>
      </c>
      <c r="X98">
        <f>CORREL($AF$6:$AF$73,X$6:X$73)</f>
        <v>0.8898910804176501</v>
      </c>
      <c r="Y98">
        <f>CORREL($AF$6:$AF$73,Y$6:Y$73)</f>
        <v>0.3328220001191912</v>
      </c>
      <c r="AA98">
        <f>CORREL($AF$6:$AF$73,AA$6:AA$73)</f>
        <v>-0.07862680124584978</v>
      </c>
      <c r="AB98">
        <f>CORREL($AF$6:$AF$73,AB$6:AB$73)</f>
        <v>0.9317167329280523</v>
      </c>
      <c r="AC98">
        <f>CORREL($AF$6:$AF$73,AC$6:AC$73)</f>
        <v>0.3043920375095369</v>
      </c>
      <c r="AE98">
        <f>CORREL($AF$6:$AF$73,AE$6:AE$73)</f>
        <v>-0.07576980852378355</v>
      </c>
      <c r="AF98">
        <f>CORREL($AF$6:$AF$73,AF$6:AF$73)</f>
        <v>1.0000000000000002</v>
      </c>
      <c r="AG98">
        <f>CORREL($AF$6:$AF$73,AG$6:AG$73)</f>
        <v>0.3833285539665063</v>
      </c>
      <c r="AI98">
        <f>CORREL($AF$6:$AF$73,AI$6:AI$73)</f>
        <v>0.06590608624217777</v>
      </c>
      <c r="AJ98">
        <f>CORREL($AF$6:$AF$73,AJ$6:AJ$73)</f>
        <v>-0.2273721210007411</v>
      </c>
      <c r="AK98">
        <f>CORREL($AF$6:$AF$73,AK$6:AK$73)</f>
        <v>-0.20880806693349913</v>
      </c>
      <c r="AM98">
        <f>CORREL($AF$6:$AF$73,AM$6:AM$73)</f>
        <v>-0.516763638299361</v>
      </c>
      <c r="AN98">
        <f>CORREL($AF$6:$AF$73,AN$6:AN$73)</f>
        <v>-0.15254568411051736</v>
      </c>
      <c r="AO98">
        <f>CORREL($AF$6:$AF$73,AO$6:AO$73)</f>
        <v>0.14931375377077172</v>
      </c>
      <c r="AQ98">
        <f>CORREL($AF$6:$AF$73,AQ$6:AQ$73)</f>
        <v>-0.2845277137924249</v>
      </c>
      <c r="AR98">
        <f>CORREL($AF$6:$AF$73,AR$6:AR$73)</f>
        <v>-0.060075769777554924</v>
      </c>
      <c r="AS98">
        <f>CORREL($AF$6:$AF$73,AS$6:AS$73)</f>
        <v>-0.07243286315704572</v>
      </c>
      <c r="AU98">
        <f>CORREL($AF$6:$AF$73,AU$6:AU$73)</f>
        <v>0.14648314025548054</v>
      </c>
      <c r="AV98">
        <f>CORREL($AF$6:$AF$73,AV$6:AV$73)</f>
        <v>0.4090206190387386</v>
      </c>
      <c r="AW98">
        <f>CORREL($AF$6:$AF$73,AW$6:AW$73)</f>
        <v>0.24225841909331966</v>
      </c>
      <c r="AY98">
        <f>CORREL($AF$6:$AF$73,AY$6:AY$73)</f>
        <v>0.021143237741622824</v>
      </c>
      <c r="AZ98">
        <f>CORREL($AF$6:$AF$73,AZ$6:AZ$73)</f>
        <v>-0.24321106119675434</v>
      </c>
      <c r="BA98">
        <f>CORREL($AF$6:$AF$73,BA$6:BA$73)</f>
        <v>-0.1543835577348066</v>
      </c>
      <c r="BC98">
        <f>CORREL($AF$6:$AF$73,BC$6:BC$73)</f>
        <v>0.5599677837044167</v>
      </c>
      <c r="BD98">
        <f>CORREL($AF$6:$AF$73,BD$6:BD$73)</f>
        <v>0.04538661708521682</v>
      </c>
      <c r="BE98">
        <f>CORREL($AF$6:$AF$73,BE$6:BE$73)</f>
        <v>0.02862789630198326</v>
      </c>
      <c r="BG98">
        <f>CORREL($AF$6:$AF$73,BG$6:BG$73)</f>
        <v>-0.3858503145201024</v>
      </c>
      <c r="BH98">
        <f>CORREL($AF$6:$AF$73,BH$6:BH$73)</f>
        <v>-0.20250819253772293</v>
      </c>
      <c r="BI98">
        <f>CORREL($AF$6:$AF$73,BI$6:BI$73)</f>
        <v>-0.16558189332384754</v>
      </c>
      <c r="BK98">
        <f aca="true" t="shared" si="22" ref="BK98:BQ98">CORREL($AF$6:$AF$73,BK$6:BK$73)</f>
        <v>0.2015924435645943</v>
      </c>
      <c r="BL98">
        <f t="shared" si="22"/>
        <v>-0.009962306789197609</v>
      </c>
      <c r="BM98">
        <f t="shared" si="22"/>
        <v>0.14910053805620702</v>
      </c>
      <c r="BO98">
        <f t="shared" si="22"/>
        <v>0.23357595532844766</v>
      </c>
      <c r="BP98">
        <f t="shared" si="22"/>
        <v>0.21891998774649138</v>
      </c>
      <c r="BQ98">
        <f t="shared" si="22"/>
        <v>0.04794501359334567</v>
      </c>
      <c r="BS98" s="14">
        <f t="shared" si="1"/>
        <v>0.061652703837854955</v>
      </c>
      <c r="BT98" s="23" t="s">
        <v>169</v>
      </c>
      <c r="BU98" s="14">
        <v>0.03302839525376358</v>
      </c>
      <c r="BV98" s="23" t="s">
        <v>114</v>
      </c>
      <c r="BW98" s="14">
        <f>BU151</f>
        <v>0.22855855025308744</v>
      </c>
      <c r="BX98" s="20" t="str">
        <f>BV151</f>
        <v>Level_S,cm</v>
      </c>
    </row>
    <row r="99" spans="1:76" ht="12.75">
      <c r="A99" s="23" t="s">
        <v>170</v>
      </c>
      <c r="C99">
        <f>CORREL($AG$6:$AG$73,C$6:C$73)</f>
        <v>-0.1590431299051975</v>
      </c>
      <c r="D99">
        <f>CORREL($AG$6:$AG$73,D$6:D$73)</f>
        <v>-0.258053988348217</v>
      </c>
      <c r="E99">
        <f>CORREL($AG$6:$AG$73,E$6:E$73)</f>
        <v>0.6355747905495184</v>
      </c>
      <c r="G99">
        <f>CORREL($AG$6:$AG$73,G$6:G$73)</f>
        <v>0.18247617613197753</v>
      </c>
      <c r="H99">
        <f>CORREL($AG$6:$AG$73,H$6:H$73)</f>
        <v>-0.14385404898318835</v>
      </c>
      <c r="I99">
        <f>CORREL($AG$6:$AG$73,I$6:I$73)</f>
        <v>0.07141319177639002</v>
      </c>
      <c r="K99">
        <f>CORREL($AG$6:$AG$73,K$6:K$73)</f>
        <v>0.1858188186214566</v>
      </c>
      <c r="L99">
        <f>CORREL($AG$6:$AG$73,L$6:L$73)</f>
        <v>-0.17005857695682022</v>
      </c>
      <c r="M99">
        <f>CORREL($AG$6:$AG$73,M$6:M$73)</f>
        <v>-0.14830851460983605</v>
      </c>
      <c r="O99">
        <f>CORREL($AG$6:$AG$73,O$6:O$73)</f>
        <v>-0.13116760810019612</v>
      </c>
      <c r="P99">
        <f>CORREL($AG$6:$AG$73,P$6:P$73)</f>
        <v>-0.15679404756490914</v>
      </c>
      <c r="Q99">
        <f>CORREL($AG$6:$AG$73,Q$6:Q$73)</f>
        <v>-0.10674076376630606</v>
      </c>
      <c r="S99">
        <f>CORREL($AG$6:$AG$73,S$6:S$73)</f>
        <v>-0.17639126214728687</v>
      </c>
      <c r="T99">
        <f>CORREL($AG$6:$AG$73,T$6:T$73)</f>
        <v>0.0743265633247311</v>
      </c>
      <c r="U99">
        <f>CORREL($AG$6:$AG$73,U$6:U$73)</f>
        <v>0.21622839696418106</v>
      </c>
      <c r="W99">
        <f>CORREL($AG$6:$AG$73,W$6:W$73)</f>
        <v>-0.10766871696787064</v>
      </c>
      <c r="X99">
        <f>CORREL($AG$6:$AG$73,X$6:X$73)</f>
        <v>0.5501246985877708</v>
      </c>
      <c r="Y99">
        <f>CORREL($AG$6:$AG$73,Y$6:Y$73)</f>
        <v>0.9962108053957418</v>
      </c>
      <c r="AA99">
        <f>CORREL($AG$6:$AG$73,AA$6:AA$73)</f>
        <v>-0.1295987845553917</v>
      </c>
      <c r="AB99">
        <f>CORREL($AG$6:$AG$73,AB$6:AB$73)</f>
        <v>0.4391034500267663</v>
      </c>
      <c r="AC99">
        <f>CORREL($AG$6:$AG$73,AC$6:AC$73)</f>
        <v>0.9805477884531043</v>
      </c>
      <c r="AE99">
        <f>CORREL($AG$6:$AG$73,AE$6:AE$73)</f>
        <v>-0.12820427790531314</v>
      </c>
      <c r="AF99">
        <f>CORREL($AG$6:$AG$73,AF$6:AF$73)</f>
        <v>0.3833285539665063</v>
      </c>
      <c r="AG99">
        <f>CORREL($AG$6:$AG$73,AG$6:AG$73)</f>
        <v>1.0000000000000002</v>
      </c>
      <c r="AI99">
        <f>CORREL($AG$6:$AG$73,AI$6:AI$73)</f>
        <v>0.28600811371152846</v>
      </c>
      <c r="AJ99">
        <f>CORREL($AG$6:$AG$73,AJ$6:AJ$73)</f>
        <v>-0.13410855072670777</v>
      </c>
      <c r="AK99">
        <f>CORREL($AG$6:$AG$73,AK$6:AK$73)</f>
        <v>-0.15437892231382597</v>
      </c>
      <c r="AM99">
        <f>CORREL($AG$6:$AG$73,AM$6:AM$73)</f>
        <v>-0.5091523160796397</v>
      </c>
      <c r="AN99">
        <f>CORREL($AG$6:$AG$73,AN$6:AN$73)</f>
        <v>-0.2365259898295023</v>
      </c>
      <c r="AO99">
        <f>CORREL($AG$6:$AG$73,AO$6:AO$73)</f>
        <v>-0.17428430096978453</v>
      </c>
      <c r="AQ99">
        <f>CORREL($AG$6:$AG$73,AQ$6:AQ$73)</f>
        <v>-0.2668468187089353</v>
      </c>
      <c r="AR99">
        <f>CORREL($AG$6:$AG$73,AR$6:AR$73)</f>
        <v>-0.0868186741105933</v>
      </c>
      <c r="AS99">
        <f>CORREL($AG$6:$AG$73,AS$6:AS$73)</f>
        <v>-0.019187716988436573</v>
      </c>
      <c r="AU99">
        <f>CORREL($AG$6:$AG$73,AU$6:AU$73)</f>
        <v>0.11722642881440792</v>
      </c>
      <c r="AV99">
        <f>CORREL($AG$6:$AG$73,AV$6:AV$73)</f>
        <v>0.5974791298435447</v>
      </c>
      <c r="AW99">
        <f>CORREL($AG$6:$AG$73,AW$6:AW$73)</f>
        <v>0.9588193090920618</v>
      </c>
      <c r="AY99">
        <f>CORREL($AG$6:$AG$73,AY$6:AY$73)</f>
        <v>0.20199559645743945</v>
      </c>
      <c r="AZ99">
        <f>CORREL($AG$6:$AG$73,AZ$6:AZ$73)</f>
        <v>-0.18705220047716117</v>
      </c>
      <c r="BA99">
        <f>CORREL($AG$6:$AG$73,BA$6:BA$73)</f>
        <v>-0.0813014972404194</v>
      </c>
      <c r="BC99">
        <f>CORREL($AG$6:$AG$73,BC$6:BC$73)</f>
        <v>0.4435794369303473</v>
      </c>
      <c r="BD99">
        <f>CORREL($AG$6:$AG$73,BD$6:BD$73)</f>
        <v>0.2665161543906379</v>
      </c>
      <c r="BE99">
        <f>CORREL($AG$6:$AG$73,BE$6:BE$73)</f>
        <v>0.411542239576577</v>
      </c>
      <c r="BG99">
        <f>CORREL($AG$6:$AG$73,BG$6:BG$73)</f>
        <v>0.013088035228604553</v>
      </c>
      <c r="BH99">
        <f>CORREL($AG$6:$AG$73,BH$6:BH$73)</f>
        <v>-0.11435233106290836</v>
      </c>
      <c r="BI99">
        <f>CORREL($AG$6:$AG$73,BI$6:BI$73)</f>
        <v>-0.04269087293713485</v>
      </c>
      <c r="BK99">
        <f aca="true" t="shared" si="23" ref="BK99:BQ99">CORREL($AG$6:$AG$73,BK$6:BK$73)</f>
        <v>0.2934021216245937</v>
      </c>
      <c r="BL99">
        <f t="shared" si="23"/>
        <v>-0.027313267450947348</v>
      </c>
      <c r="BM99">
        <f t="shared" si="23"/>
        <v>-0.03322667971272695</v>
      </c>
      <c r="BO99">
        <f t="shared" si="23"/>
        <v>-0.045759662136034475</v>
      </c>
      <c r="BP99">
        <f t="shared" si="23"/>
        <v>0.17893614427796362</v>
      </c>
      <c r="BQ99">
        <f t="shared" si="23"/>
        <v>0.36078674703917407</v>
      </c>
      <c r="BS99" s="14">
        <f t="shared" si="1"/>
        <v>0.11599312098489675</v>
      </c>
      <c r="BT99" s="23" t="s">
        <v>170</v>
      </c>
      <c r="BU99" s="14">
        <v>0.02992522166219798</v>
      </c>
      <c r="BV99" s="20" t="s">
        <v>26</v>
      </c>
      <c r="BW99" s="14">
        <f>BU152</f>
        <v>0.22352620177150762</v>
      </c>
      <c r="BX99" s="20" t="str">
        <f>BV152</f>
        <v>Turb_I</v>
      </c>
    </row>
    <row r="100" spans="1:76" ht="12.75">
      <c r="A100" s="23" t="s">
        <v>32</v>
      </c>
      <c r="C100">
        <f>CORREL($AI$6:$AI$73,C$6:C$73)</f>
        <v>-0.871068422230017</v>
      </c>
      <c r="D100">
        <f>CORREL($AI$6:$AI$73,D$6:D$73)</f>
        <v>0.1737553509319972</v>
      </c>
      <c r="E100">
        <f>CORREL($AI$6:$AI$73,E$6:E$73)</f>
        <v>0.017065116537469335</v>
      </c>
      <c r="G100">
        <f>CORREL($AI$6:$AI$73,G$6:G$73)</f>
        <v>0.8305012724455616</v>
      </c>
      <c r="H100">
        <f>CORREL($AI$6:$AI$73,H$6:H$73)</f>
        <v>-0.2246434385752065</v>
      </c>
      <c r="I100">
        <f>CORREL($AI$6:$AI$73,I$6:I$73)</f>
        <v>0.12403475262426017</v>
      </c>
      <c r="K100">
        <f>CORREL($AI$6:$AI$73,K$6:K$73)</f>
        <v>0.9128262919035408</v>
      </c>
      <c r="L100">
        <f>CORREL($AI$6:$AI$73,L$6:L$73)</f>
        <v>-0.16582136079783055</v>
      </c>
      <c r="M100">
        <f>CORREL($AI$6:$AI$73,M$6:M$73)</f>
        <v>-0.489016780063603</v>
      </c>
      <c r="O100">
        <f>CORREL($AI$6:$AI$73,O$6:O$73)</f>
        <v>-0.744068754500662</v>
      </c>
      <c r="P100">
        <f>CORREL($AI$6:$AI$73,P$6:P$73)</f>
        <v>0.17147653467845564</v>
      </c>
      <c r="Q100">
        <f>CORREL($AI$6:$AI$73,Q$6:Q$73)</f>
        <v>0.08072067839143048</v>
      </c>
      <c r="S100">
        <f>CORREL($AI$6:$AI$73,S$6:S$73)</f>
        <v>-0.629634196834597</v>
      </c>
      <c r="T100">
        <f>CORREL($AI$6:$AI$73,T$6:T$73)</f>
        <v>0.3742565455808377</v>
      </c>
      <c r="U100">
        <f>CORREL($AI$6:$AI$73,U$6:U$73)</f>
        <v>0.27845937867701925</v>
      </c>
      <c r="W100">
        <f>CORREL($AI$6:$AI$73,W$6:W$73)</f>
        <v>-0.7641453249695576</v>
      </c>
      <c r="X100">
        <f>CORREL($AI$6:$AI$73,X$6:X$73)</f>
        <v>0.10795044186296808</v>
      </c>
      <c r="Y100">
        <f>CORREL($AI$6:$AI$73,Y$6:Y$73)</f>
        <v>0.2902713761439572</v>
      </c>
      <c r="AA100">
        <f>CORREL($AI$6:$AI$73,AA$6:AA$73)</f>
        <v>-0.7561525616443072</v>
      </c>
      <c r="AB100">
        <f>CORREL($AI$6:$AI$73,AB$6:AB$73)</f>
        <v>0.11874332284097704</v>
      </c>
      <c r="AC100">
        <f>CORREL($AI$6:$AI$73,AC$6:AC$73)</f>
        <v>0.2898607513694727</v>
      </c>
      <c r="AE100">
        <f>CORREL($AI$6:$AI$73,AE$6:AE$73)</f>
        <v>-0.744609324661772</v>
      </c>
      <c r="AF100">
        <f>CORREL($AI$6:$AI$73,AF$6:AF$73)</f>
        <v>0.06590608624217777</v>
      </c>
      <c r="AG100">
        <f>CORREL($AI$6:$AI$73,AG$6:AG$73)</f>
        <v>0.28600811371152846</v>
      </c>
      <c r="AI100">
        <f>CORREL($AI$6:$AI$73,AI$6:AI$73)</f>
        <v>1.0000000000000002</v>
      </c>
      <c r="AJ100">
        <f>CORREL($AI$6:$AI$73,AJ$6:AJ$73)</f>
        <v>-0.06120711265527697</v>
      </c>
      <c r="AK100">
        <f>CORREL($AI$6:$AI$73,AK$6:AK$73)</f>
        <v>-0.18208217731035198</v>
      </c>
      <c r="AM100">
        <f>CORREL($AI$6:$AI$73,AM$6:AM$73)</f>
        <v>-0.006495869111855524</v>
      </c>
      <c r="AN100">
        <f>CORREL($AI$6:$AI$73,AN$6:AN$73)</f>
        <v>0.044060441714931696</v>
      </c>
      <c r="AO100">
        <f>CORREL($AI$6:$AI$73,AO$6:AO$73)</f>
        <v>0.0019884691992652507</v>
      </c>
      <c r="AQ100">
        <f>CORREL($AI$6:$AI$73,AQ$6:AQ$73)</f>
        <v>-0.8036627146213616</v>
      </c>
      <c r="AR100">
        <f>CORREL($AI$6:$AI$73,AR$6:AR$73)</f>
        <v>-0.17024747771000653</v>
      </c>
      <c r="AS100">
        <f>CORREL($AI$6:$AI$73,AS$6:AS$73)</f>
        <v>-0.2747014929685604</v>
      </c>
      <c r="AU100">
        <f>CORREL($AI$6:$AI$73,AU$6:AU$73)</f>
        <v>0.6267718629469846</v>
      </c>
      <c r="AV100">
        <f>CORREL($AI$6:$AI$73,AV$6:AV$73)</f>
        <v>0.3110709437861737</v>
      </c>
      <c r="AW100">
        <f>CORREL($AI$6:$AI$73,AW$6:AW$73)</f>
        <v>0.2757673402728542</v>
      </c>
      <c r="AY100">
        <f>CORREL($AI$6:$AI$73,AY$6:AY$73)</f>
        <v>0.9760643446229329</v>
      </c>
      <c r="AZ100">
        <f>CORREL($AI$6:$AI$73,AZ$6:AZ$73)</f>
        <v>0.007703892816546068</v>
      </c>
      <c r="BA100">
        <f>CORREL($AI$6:$AI$73,BA$6:BA$73)</f>
        <v>-0.1538098372855568</v>
      </c>
      <c r="BC100">
        <f>CORREL($AI$6:$AI$73,BC$6:BC$73)</f>
        <v>-0.06591081275887087</v>
      </c>
      <c r="BD100">
        <f>CORREL($AI$6:$AI$73,BD$6:BD$73)</f>
        <v>-0.18346015998105847</v>
      </c>
      <c r="BE100">
        <f>CORREL($AI$6:$AI$73,BE$6:BE$73)</f>
        <v>0.2401780577872404</v>
      </c>
      <c r="BG100">
        <f>CORREL($AI$6:$AI$73,BG$6:BG$73)</f>
        <v>0.27880065781255836</v>
      </c>
      <c r="BH100">
        <f>CORREL($AI$6:$AI$73,BH$6:BH$73)</f>
        <v>0.06148255168062813</v>
      </c>
      <c r="BI100">
        <f>CORREL($AI$6:$AI$73,BI$6:BI$73)</f>
        <v>0.14239069346842176</v>
      </c>
      <c r="BK100">
        <f>CORREL($AI$6:$AI$73,BK$6:BK$73)</f>
        <v>0.1498644924728277</v>
      </c>
      <c r="BL100">
        <f>CORREL($AI$6:$AI$73,BL$6:BL$73)</f>
        <v>0.34826322084478795</v>
      </c>
      <c r="BM100">
        <f>CORREL($AI$6:$AI$73,BM$6:BM$73)</f>
        <v>0.0461794663255319</v>
      </c>
      <c r="BO100">
        <f>CORREL($AI$6:$AI$73,BO$6:BO$73)</f>
        <v>-0.28258985468298115</v>
      </c>
      <c r="BP100">
        <f>CORREL($AI$6:$AI$73,BP$6:BP$73)</f>
        <v>0.09908455162148154</v>
      </c>
      <c r="BQ100">
        <f>CORREL($AI$6:$AI$73,BQ$6:BQ$73)</f>
        <v>0.11360741009608381</v>
      </c>
      <c r="BS100" s="14">
        <f t="shared" si="1"/>
        <v>0.024936994863675902</v>
      </c>
      <c r="BT100" s="23" t="s">
        <v>32</v>
      </c>
      <c r="BU100" s="14">
        <v>0.02743385484270111</v>
      </c>
      <c r="BV100" s="17" t="s">
        <v>124</v>
      </c>
      <c r="BW100" s="14">
        <f>BU153</f>
        <v>0.20971618493344674</v>
      </c>
      <c r="BX100" s="20" t="str">
        <f>BV153</f>
        <v>TDS_S, g/L</v>
      </c>
    </row>
    <row r="101" spans="1:76" ht="12.75">
      <c r="A101" s="23" t="s">
        <v>101</v>
      </c>
      <c r="C101">
        <f>CORREL($AJ$6:$AJ$73,C$6:C$73)</f>
        <v>0.09242246063811525</v>
      </c>
      <c r="D101">
        <f>CORREL($AJ$6:$AJ$73,D$6:D$73)</f>
        <v>0.24783798807825455</v>
      </c>
      <c r="E101">
        <f>CORREL($AJ$6:$AJ$73,E$6:E$73)</f>
        <v>-0.23198853810040782</v>
      </c>
      <c r="G101">
        <f>CORREL($AJ$6:$AJ$73,G$6:G$73)</f>
        <v>-0.10344663858029389</v>
      </c>
      <c r="H101">
        <f>CORREL($AJ$6:$AJ$73,H$6:H$73)</f>
        <v>0.14153871684328395</v>
      </c>
      <c r="I101">
        <f>CORREL($AJ$6:$AJ$73,I$6:I$73)</f>
        <v>-0.09889778125357633</v>
      </c>
      <c r="K101">
        <f>CORREL($AJ$6:$AJ$73,K$6:K$73)</f>
        <v>-0.16505479890786198</v>
      </c>
      <c r="L101">
        <f>CORREL($AJ$6:$AJ$73,L$6:L$73)</f>
        <v>-0.09866840138027319</v>
      </c>
      <c r="M101">
        <f>CORREL($AJ$6:$AJ$73,M$6:M$73)</f>
        <v>0.16274908733457524</v>
      </c>
      <c r="O101">
        <f>CORREL($AJ$6:$AJ$73,O$6:O$73)</f>
        <v>0.10148477533392757</v>
      </c>
      <c r="P101">
        <f>CORREL($AJ$6:$AJ$73,P$6:P$73)</f>
        <v>0.3980212724757006</v>
      </c>
      <c r="Q101">
        <f>CORREL($AJ$6:$AJ$73,Q$6:Q$73)</f>
        <v>0.3330190760230093</v>
      </c>
      <c r="S101">
        <f>CORREL($AJ$6:$AJ$73,S$6:S$73)</f>
        <v>0.21451277221286283</v>
      </c>
      <c r="T101">
        <f>CORREL($AJ$6:$AJ$73,T$6:T$73)</f>
        <v>-0.17941420299495897</v>
      </c>
      <c r="U101">
        <f>CORREL($AJ$6:$AJ$73,U$6:U$73)</f>
        <v>-0.027288186551917632</v>
      </c>
      <c r="W101">
        <f>CORREL($AJ$6:$AJ$73,W$6:W$73)</f>
        <v>-0.055510958220304794</v>
      </c>
      <c r="X101">
        <f>CORREL($AJ$6:$AJ$73,X$6:X$73)</f>
        <v>-0.20130634641047734</v>
      </c>
      <c r="Y101">
        <f>CORREL($AJ$6:$AJ$73,Y$6:Y$73)</f>
        <v>-0.12463894820024758</v>
      </c>
      <c r="AA101">
        <f>CORREL($AJ$6:$AJ$73,AA$6:AA$73)</f>
        <v>0.033755646475798866</v>
      </c>
      <c r="AB101">
        <f>CORREL($AJ$6:$AJ$73,AB$6:AB$73)</f>
        <v>-0.2171310983057835</v>
      </c>
      <c r="AC101">
        <f>CORREL($AJ$6:$AJ$73,AC$6:AC$73)</f>
        <v>-0.10781571308177992</v>
      </c>
      <c r="AE101">
        <f>CORREL($AJ$6:$AJ$73,AE$6:AE$73)</f>
        <v>-0.04192110893669119</v>
      </c>
      <c r="AF101">
        <f>CORREL($AJ$6:$AJ$73,AF$6:AF$73)</f>
        <v>-0.2273721210007411</v>
      </c>
      <c r="AG101">
        <f>CORREL($AJ$6:$AJ$73,AG$6:AG$73)</f>
        <v>-0.13410855072670777</v>
      </c>
      <c r="AI101">
        <f>CORREL($AJ$6:$AJ$73,AI$6:AI$73)</f>
        <v>-0.06120711265527697</v>
      </c>
      <c r="AJ101">
        <f>CORREL($AJ$6:$AJ$73,AJ$6:AJ$73)</f>
        <v>1.0000000000000002</v>
      </c>
      <c r="AK101">
        <f>CORREL($AJ$6:$AJ$73,AK$6:AK$73)</f>
        <v>0.6930718890905175</v>
      </c>
      <c r="AM101">
        <f>CORREL($AJ$6:$AJ$73,AM$6:AM$73)</f>
        <v>0.19220630123090224</v>
      </c>
      <c r="AN101">
        <f>CORREL($AJ$6:$AJ$73,AN$6:AN$73)</f>
        <v>0.23652523025716776</v>
      </c>
      <c r="AO101">
        <f>CORREL($AJ$6:$AJ$73,AO$6:AO$73)</f>
        <v>0.019630915524520873</v>
      </c>
      <c r="AQ101">
        <f>CORREL($AJ$6:$AJ$73,AQ$6:AQ$73)</f>
        <v>0.10507472569673894</v>
      </c>
      <c r="AR101">
        <f>CORREL($AJ$6:$AJ$73,AR$6:AR$73)</f>
        <v>-0.02768794395934019</v>
      </c>
      <c r="AS101">
        <f>CORREL($AJ$6:$AJ$73,AS$6:AS$73)</f>
        <v>-0.012460272022044767</v>
      </c>
      <c r="AU101">
        <f>CORREL($AJ$6:$AJ$73,AU$6:AU$73)</f>
        <v>-0.043218439595495976</v>
      </c>
      <c r="AV101">
        <f>CORREL($AJ$6:$AJ$73,AV$6:AV$73)</f>
        <v>-0.20689307479957136</v>
      </c>
      <c r="AW101">
        <f>CORREL($AJ$6:$AJ$73,AW$6:AW$73)</f>
        <v>-0.09780152319504636</v>
      </c>
      <c r="AY101">
        <f>CORREL($AJ$6:$AJ$73,AY$6:AY$73)</f>
        <v>-0.05861835211479981</v>
      </c>
      <c r="AZ101">
        <f>CORREL($AJ$6:$AJ$73,AZ$6:AZ$73)</f>
        <v>0.8387829549784143</v>
      </c>
      <c r="BA101">
        <f>CORREL($AJ$6:$AJ$73,BA$6:BA$73)</f>
        <v>0.5058676945436096</v>
      </c>
      <c r="BC101">
        <f>CORREL($AJ$6:$AJ$73,BC$6:BC$73)</f>
        <v>-0.1842025737029076</v>
      </c>
      <c r="BD101">
        <f>CORREL($AJ$6:$AJ$73,BD$6:BD$73)</f>
        <v>-0.14232697309511025</v>
      </c>
      <c r="BE101">
        <f>CORREL($AJ$6:$AJ$73,BE$6:BE$73)</f>
        <v>-0.11365659437162785</v>
      </c>
      <c r="BG101">
        <f>CORREL($AJ$6:$AJ$73,BG$6:BG$73)</f>
        <v>0.34549121304658237</v>
      </c>
      <c r="BH101">
        <f>CORREL($AJ$6:$AJ$73,BH$6:BH$73)</f>
        <v>0.10002636880214223</v>
      </c>
      <c r="BI101">
        <f>CORREL($AJ$6:$AJ$73,BI$6:BI$73)</f>
        <v>-0.10349997388933879</v>
      </c>
      <c r="BK101">
        <f>CORREL($AJ$6:$AJ$73,BK$6:BK$73)</f>
        <v>-0.4389588028954016</v>
      </c>
      <c r="BL101">
        <f>CORREL($AJ$6:$AJ$73,BL$6:BL$73)</f>
        <v>-0.16093467991107643</v>
      </c>
      <c r="BM101">
        <f>CORREL($AJ$6:$AJ$73,BM$6:BM$73)</f>
        <v>0.08673037066194324</v>
      </c>
      <c r="BO101">
        <f>CORREL($AJ$6:$AJ$73,BO$6:BO$73)</f>
        <v>-0.32538172245602337</v>
      </c>
      <c r="BP101">
        <f>CORREL($AJ$6:$AJ$73,BP$6:BP$73)</f>
        <v>-0.1771942256801145</v>
      </c>
      <c r="BQ101">
        <f>CORREL($AJ$6:$AJ$73,BQ$6:BQ$73)</f>
        <v>0.04965438598548934</v>
      </c>
      <c r="BS101" s="14">
        <f t="shared" si="1"/>
        <v>0.03391761153408544</v>
      </c>
      <c r="BT101" s="23" t="s">
        <v>101</v>
      </c>
      <c r="BU101" s="14">
        <v>0.024936994863675902</v>
      </c>
      <c r="BV101" s="23" t="s">
        <v>32</v>
      </c>
      <c r="BW101" s="14">
        <f>BU154</f>
        <v>0.20689077454045024</v>
      </c>
      <c r="BX101" s="17" t="str">
        <f>BV154</f>
        <v>Humid_B</v>
      </c>
    </row>
    <row r="102" spans="1:76" ht="12.75">
      <c r="A102" s="23" t="s">
        <v>171</v>
      </c>
      <c r="C102">
        <f>CORREL($AK$6:$AK$73,C$6:C$73)</f>
        <v>0.15363398735788306</v>
      </c>
      <c r="D102">
        <f>CORREL($AK$6:$AK$73,D$6:D$73)</f>
        <v>0.116158187882105</v>
      </c>
      <c r="E102">
        <f>CORREL($AK$6:$AK$73,E$6:E$73)</f>
        <v>-0.24101765176780274</v>
      </c>
      <c r="G102">
        <f>CORREL($AK$6:$AK$73,G$6:G$73)</f>
        <v>-0.17225414770161215</v>
      </c>
      <c r="H102">
        <f>CORREL($AK$6:$AK$73,H$6:H$73)</f>
        <v>0.2410929525906643</v>
      </c>
      <c r="I102">
        <f>CORREL($AK$6:$AK$73,I$6:I$73)</f>
        <v>-0.1864714952476985</v>
      </c>
      <c r="K102">
        <f>CORREL($AK$6:$AK$73,K$6:K$73)</f>
        <v>-0.22364775150570715</v>
      </c>
      <c r="L102">
        <f>CORREL($AK$6:$AK$73,L$6:L$73)</f>
        <v>-0.10433564812739116</v>
      </c>
      <c r="M102">
        <f>CORREL($AK$6:$AK$73,M$6:M$73)</f>
        <v>0.2349392684056292</v>
      </c>
      <c r="O102">
        <f>CORREL($AK$6:$AK$73,O$6:O$73)</f>
        <v>0.07465856126581125</v>
      </c>
      <c r="P102">
        <f>CORREL($AK$6:$AK$73,P$6:P$73)</f>
        <v>0.33228723391361503</v>
      </c>
      <c r="Q102">
        <f>CORREL($AK$6:$AK$73,Q$6:Q$73)</f>
        <v>0.3393997293935556</v>
      </c>
      <c r="S102">
        <f>CORREL($AK$6:$AK$73,S$6:S$73)</f>
        <v>0.2087602908902978</v>
      </c>
      <c r="T102">
        <f>CORREL($AK$6:$AK$73,T$6:T$73)</f>
        <v>-0.16832497380949468</v>
      </c>
      <c r="U102">
        <f>CORREL($AK$6:$AK$73,U$6:U$73)</f>
        <v>-0.012348541866594719</v>
      </c>
      <c r="W102">
        <f>CORREL($AK$6:$AK$73,W$6:W$73)</f>
        <v>0.01995560817905758</v>
      </c>
      <c r="X102">
        <f>CORREL($AK$6:$AK$73,X$6:X$73)</f>
        <v>-0.19014580027466868</v>
      </c>
      <c r="Y102">
        <f>CORREL($AK$6:$AK$73,Y$6:Y$73)</f>
        <v>-0.14655159356586134</v>
      </c>
      <c r="AA102">
        <f>CORREL($AK$6:$AK$73,AA$6:AA$73)</f>
        <v>0.0773796434642079</v>
      </c>
      <c r="AB102">
        <f>CORREL($AK$6:$AK$73,AB$6:AB$73)</f>
        <v>-0.20066781375547724</v>
      </c>
      <c r="AC102">
        <f>CORREL($AK$6:$AK$73,AC$6:AC$73)</f>
        <v>-0.12832168670039687</v>
      </c>
      <c r="AE102">
        <f>CORREL($AK$6:$AK$73,AE$6:AE$73)</f>
        <v>0.026010740115889507</v>
      </c>
      <c r="AF102">
        <f>CORREL($AK$6:$AK$73,AF$6:AF$73)</f>
        <v>-0.20880806693349913</v>
      </c>
      <c r="AG102">
        <f>CORREL($AK$6:$AK$73,AG$6:AG$73)</f>
        <v>-0.15437892231382597</v>
      </c>
      <c r="AI102">
        <f>CORREL($AK$6:$AK$73,AI$6:AI$73)</f>
        <v>-0.18208217731035198</v>
      </c>
      <c r="AJ102">
        <f>CORREL($AK$6:$AK$73,AJ$6:AJ$73)</f>
        <v>0.6930718890905175</v>
      </c>
      <c r="AK102">
        <f>CORREL($AK$6:$AK$73,AK$6:AK$73)</f>
        <v>1</v>
      </c>
      <c r="AM102">
        <f>CORREL($AK$6:$AK$73,AM$6:AM$73)</f>
        <v>0.11261843107989804</v>
      </c>
      <c r="AN102">
        <f>CORREL($AK$6:$AK$73,AN$6:AN$73)</f>
        <v>0.12185018596553934</v>
      </c>
      <c r="AO102">
        <f>CORREL($AK$6:$AK$73,AO$6:AO$73)</f>
        <v>0.17958972466372788</v>
      </c>
      <c r="AQ102">
        <f>CORREL($AK$6:$AK$73,AQ$6:AQ$73)</f>
        <v>0.15663767038633533</v>
      </c>
      <c r="AR102">
        <f>CORREL($AK$6:$AK$73,AR$6:AR$73)</f>
        <v>0.13712071422640582</v>
      </c>
      <c r="AS102">
        <f>CORREL($AK$6:$AK$73,AS$6:AS$73)</f>
        <v>0.11264778208479505</v>
      </c>
      <c r="AU102">
        <f>CORREL($AK$6:$AK$73,AU$6:AU$73)</f>
        <v>-0.19230882069685548</v>
      </c>
      <c r="AV102">
        <f>CORREL($AK$6:$AK$73,AV$6:AV$73)</f>
        <v>-0.11604616078986468</v>
      </c>
      <c r="AW102">
        <f>CORREL($AK$6:$AK$73,AW$6:AW$73)</f>
        <v>-0.12320571478177311</v>
      </c>
      <c r="AY102">
        <f>CORREL($AK$6:$AK$73,AY$6:AY$73)</f>
        <v>-0.15828655837442396</v>
      </c>
      <c r="AZ102">
        <f>CORREL($AK$6:$AK$73,AZ$6:AZ$73)</f>
        <v>0.6335996096510361</v>
      </c>
      <c r="BA102">
        <f>CORREL($AK$6:$AK$73,BA$6:BA$73)</f>
        <v>0.5407913436211541</v>
      </c>
      <c r="BC102">
        <f>CORREL($AK$6:$AK$73,BC$6:BC$73)</f>
        <v>-0.2127372390342771</v>
      </c>
      <c r="BD102">
        <f>CORREL($AK$6:$AK$73,BD$6:BD$73)</f>
        <v>-0.21470969507642412</v>
      </c>
      <c r="BE102">
        <f>CORREL($AK$6:$AK$73,BE$6:BE$73)</f>
        <v>-0.13572555861797894</v>
      </c>
      <c r="BG102">
        <f>CORREL($AK$6:$AK$73,BG$6:BG$73)</f>
        <v>0.14523877810038338</v>
      </c>
      <c r="BH102">
        <f>CORREL($AK$6:$AK$73,BH$6:BH$73)</f>
        <v>0.11741051039534282</v>
      </c>
      <c r="BI102">
        <f>CORREL($AK$6:$AK$73,BI$6:BI$73)</f>
        <v>-0.10654666941878273</v>
      </c>
      <c r="BK102">
        <f>CORREL($AK$6:$AK$73,BK$6:BK$73)</f>
        <v>-0.2952301375572012</v>
      </c>
      <c r="BL102">
        <f>CORREL($AK$6:$AK$73,BL$6:BL$73)</f>
        <v>-0.21170616351018542</v>
      </c>
      <c r="BM102">
        <f>CORREL($AK$6:$AK$73,BM$6:BM$73)</f>
        <v>-0.006671871474831564</v>
      </c>
      <c r="BO102">
        <f>CORREL($AK$6:$AK$73,BO$6:BO$73)</f>
        <v>-0.18953903168419317</v>
      </c>
      <c r="BP102">
        <f>CORREL($AK$6:$AK$73,BP$6:BP$73)</f>
        <v>0.015776098904865445</v>
      </c>
      <c r="BQ102">
        <f>CORREL($AK$6:$AK$73,BQ$6:BQ$73)</f>
        <v>0.17588910821039874</v>
      </c>
      <c r="BS102" s="14">
        <f t="shared" si="1"/>
        <v>0.03302839525376358</v>
      </c>
      <c r="BT102" s="23" t="s">
        <v>114</v>
      </c>
      <c r="BU102" s="14">
        <v>0.024168772638104255</v>
      </c>
      <c r="BV102" s="23" t="s">
        <v>24</v>
      </c>
      <c r="BW102" s="14">
        <f>BU155</f>
        <v>0.20209210408793488</v>
      </c>
      <c r="BX102" s="17" t="str">
        <f>BV155</f>
        <v>Air_I, °C</v>
      </c>
    </row>
    <row r="103" spans="1:76" ht="12.75">
      <c r="A103" s="23" t="s">
        <v>115</v>
      </c>
      <c r="C103">
        <f>CORREL($AM$6:$AM$73,C$6:C$73)</f>
        <v>-0.025237572021046803</v>
      </c>
      <c r="D103">
        <f>CORREL($AM$6:$AM$73,D$6:D$73)</f>
        <v>0.34678578477564276</v>
      </c>
      <c r="E103">
        <f>CORREL($AM$6:$AM$73,E$6:E$73)</f>
        <v>-0.40432811311861555</v>
      </c>
      <c r="G103">
        <f>CORREL($AM$6:$AM$73,G$6:G$73)</f>
        <v>-0.27760276669690825</v>
      </c>
      <c r="H103">
        <f>CORREL($AM$6:$AM$73,H$6:H$73)</f>
        <v>0.08410172851908097</v>
      </c>
      <c r="I103">
        <f>CORREL($AM$6:$AM$73,I$6:I$73)</f>
        <v>0.01826309974436844</v>
      </c>
      <c r="K103">
        <f>CORREL($AM$6:$AM$73,K$6:K$73)</f>
        <v>-0.09220045780220315</v>
      </c>
      <c r="L103">
        <f>CORREL($AM$6:$AM$73,L$6:L$73)</f>
        <v>0.3837899517072517</v>
      </c>
      <c r="M103">
        <f>CORREL($AM$6:$AM$73,M$6:M$73)</f>
        <v>0.48627395480039853</v>
      </c>
      <c r="O103">
        <f>CORREL($AM$6:$AM$73,O$6:O$73)</f>
        <v>0.10239861535815852</v>
      </c>
      <c r="P103">
        <f>CORREL($AM$6:$AM$73,P$6:P$73)</f>
        <v>0.18341401726363232</v>
      </c>
      <c r="Q103">
        <f>CORREL($AM$6:$AM$73,Q$6:Q$73)</f>
        <v>0.0683292090773224</v>
      </c>
      <c r="S103">
        <f>CORREL($AM$6:$AM$73,S$6:S$73)</f>
        <v>-0.13585215755392102</v>
      </c>
      <c r="T103">
        <f>CORREL($AM$6:$AM$73,T$6:T$73)</f>
        <v>-0.19081417267306636</v>
      </c>
      <c r="U103">
        <f>CORREL($AM$6:$AM$73,U$6:U$73)</f>
        <v>-0.16146411152725282</v>
      </c>
      <c r="W103">
        <f>CORREL($AM$6:$AM$73,W$6:W$73)</f>
        <v>-0.2791196079275258</v>
      </c>
      <c r="X103">
        <f>CORREL($AM$6:$AM$73,X$6:X$73)</f>
        <v>-0.5196357580039511</v>
      </c>
      <c r="Y103">
        <f>CORREL($AM$6:$AM$73,Y$6:Y$73)</f>
        <v>-0.48768902464357844</v>
      </c>
      <c r="AA103">
        <f>CORREL($AM$6:$AM$73,AA$6:AA$73)</f>
        <v>-0.20851767644244967</v>
      </c>
      <c r="AB103">
        <f>CORREL($AM$6:$AM$73,AB$6:AB$73)</f>
        <v>-0.5460891029342634</v>
      </c>
      <c r="AC103">
        <f>CORREL($AM$6:$AM$73,AC$6:AC$73)</f>
        <v>-0.48090862836776577</v>
      </c>
      <c r="AE103">
        <f>CORREL($AM$6:$AM$73,AE$6:AE$73)</f>
        <v>-0.24492401756084162</v>
      </c>
      <c r="AF103">
        <f>CORREL($AM$6:$AM$73,AF$6:AF$73)</f>
        <v>-0.516763638299361</v>
      </c>
      <c r="AG103">
        <f>CORREL($AM$6:$AM$73,AG$6:AG$73)</f>
        <v>-0.5091523160796397</v>
      </c>
      <c r="AI103">
        <f>CORREL($AM$6:$AM$73,AI$6:AI$73)</f>
        <v>-0.006495869111855524</v>
      </c>
      <c r="AJ103">
        <f>CORREL($AM$6:$AM$73,AJ$6:AJ$73)</f>
        <v>0.19220630123090224</v>
      </c>
      <c r="AK103">
        <f>CORREL($AM$6:$AM$73,AK$6:AK$73)</f>
        <v>0.11261843107989804</v>
      </c>
      <c r="AM103">
        <f>CORREL($AM$6:$AM$73,AM$6:AM$73)</f>
        <v>1.0000000000000002</v>
      </c>
      <c r="AN103">
        <f>CORREL($AM$6:$AM$73,AN$6:AN$73)</f>
        <v>0.07548022426840063</v>
      </c>
      <c r="AO103">
        <f>CORREL($AM$6:$AM$73,AO$6:AO$73)</f>
        <v>-0.3740510765873967</v>
      </c>
      <c r="AQ103">
        <f>CORREL($AM$6:$AM$73,AQ$6:AQ$73)</f>
        <v>0.16627657651440197</v>
      </c>
      <c r="AR103">
        <f>CORREL($AM$6:$AM$73,AR$6:AR$73)</f>
        <v>-0.0060891187000848765</v>
      </c>
      <c r="AS103">
        <f>CORREL($AM$6:$AM$73,AS$6:AS$73)</f>
        <v>-0.09199743702535867</v>
      </c>
      <c r="AU103">
        <f>CORREL($AM$6:$AM$73,AU$6:AU$73)</f>
        <v>-0.35279147849683834</v>
      </c>
      <c r="AV103">
        <f>CORREL($AM$6:$AM$73,AV$6:AV$73)</f>
        <v>-0.4634601130719732</v>
      </c>
      <c r="AW103">
        <f>CORREL($AM$6:$AM$73,AW$6:AW$73)</f>
        <v>-0.4497138672790855</v>
      </c>
      <c r="AY103">
        <f>CORREL($AM$6:$AM$73,AY$6:AY$73)</f>
        <v>0.026502965166436767</v>
      </c>
      <c r="AZ103">
        <f>CORREL($AM$6:$AM$73,AZ$6:AZ$73)</f>
        <v>0.25483345909900645</v>
      </c>
      <c r="BA103">
        <f>CORREL($AM$6:$AM$73,BA$6:BA$73)</f>
        <v>0.09095055146087724</v>
      </c>
      <c r="BC103">
        <f>CORREL($AM$6:$AM$73,BC$6:BC$73)</f>
        <v>-0.38351942272832207</v>
      </c>
      <c r="BD103">
        <f>CORREL($AM$6:$AM$73,BD$6:BD$73)</f>
        <v>-0.11573364323855975</v>
      </c>
      <c r="BE103">
        <f>CORREL($AM$6:$AM$73,BE$6:BE$73)</f>
        <v>-0.14208361745971085</v>
      </c>
      <c r="BG103">
        <f>CORREL($AM$6:$AM$73,BG$6:BG$73)</f>
        <v>0.12443137993727527</v>
      </c>
      <c r="BH103">
        <f>CORREL($AM$6:$AM$73,BH$6:BH$73)</f>
        <v>0.08394371691443618</v>
      </c>
      <c r="BI103">
        <f>CORREL($AM$6:$AM$73,BI$6:BI$73)</f>
        <v>-0.03503422319371077</v>
      </c>
      <c r="BK103">
        <f>CORREL($AM$6:$AM$73,BK$6:BK$73)</f>
        <v>-0.4691588740487313</v>
      </c>
      <c r="BL103">
        <f>CORREL($AM$6:$AM$73,BL$6:BL$73)</f>
        <v>0.2793195495594186</v>
      </c>
      <c r="BM103">
        <f>CORREL($AM$6:$AM$73,BM$6:BM$73)</f>
        <v>0.15918706237688268</v>
      </c>
      <c r="BO103">
        <f>CORREL($AM$6:$AM$73,BO$6:BO$73)</f>
        <v>0.05266244838775531</v>
      </c>
      <c r="BP103">
        <f>CORREL($AM$6:$AM$73,BP$6:BP$73)</f>
        <v>-0.1620576942648677</v>
      </c>
      <c r="BQ103">
        <f>CORREL($AM$6:$AM$73,BQ$6:BQ$73)</f>
        <v>-0.12913063497858912</v>
      </c>
      <c r="BS103" s="14">
        <f t="shared" si="1"/>
        <v>-0.0778401404822731</v>
      </c>
      <c r="BT103" s="23" t="s">
        <v>115</v>
      </c>
      <c r="BU103" s="14">
        <v>0.021320771260621648</v>
      </c>
      <c r="BV103" s="20" t="s">
        <v>127</v>
      </c>
      <c r="BW103" s="14">
        <f>BU156</f>
        <v>0.20095270473992724</v>
      </c>
      <c r="BX103" s="23" t="str">
        <f>BV156</f>
        <v>Temp_S</v>
      </c>
    </row>
    <row r="104" spans="1:76" ht="12.75">
      <c r="A104" s="23" t="s">
        <v>117</v>
      </c>
      <c r="C104">
        <f>CORREL($AN$6:$AN$73,C$6:C$73)</f>
        <v>-0.13034084493681306</v>
      </c>
      <c r="D104">
        <f>CORREL($AN$6:$AN$73,D$6:D$73)</f>
        <v>0.11685553643615017</v>
      </c>
      <c r="E104">
        <f>CORREL($AN$6:$AN$73,E$6:E$73)</f>
        <v>-0.25327554253282153</v>
      </c>
      <c r="G104">
        <f>CORREL($AN$6:$AN$73,G$6:G$73)</f>
        <v>0.3489129593927099</v>
      </c>
      <c r="H104">
        <f>CORREL($AN$6:$AN$73,H$6:H$73)</f>
        <v>0.018178476674397648</v>
      </c>
      <c r="I104">
        <f>CORREL($AN$6:$AN$73,I$6:I$73)</f>
        <v>0.03793060482973245</v>
      </c>
      <c r="K104">
        <f>CORREL($AN$6:$AN$73,K$6:K$73)</f>
        <v>0.2519794040159996</v>
      </c>
      <c r="L104">
        <f>CORREL($AN$6:$AN$73,L$6:L$73)</f>
        <v>-0.13181544919308164</v>
      </c>
      <c r="M104">
        <f>CORREL($AN$6:$AN$73,M$6:M$73)</f>
        <v>-0.09229569558199185</v>
      </c>
      <c r="O104">
        <f>CORREL($AN$6:$AN$73,O$6:O$73)</f>
        <v>-0.3271972548319935</v>
      </c>
      <c r="P104">
        <f>CORREL($AN$6:$AN$73,P$6:P$73)</f>
        <v>0.14743295290425262</v>
      </c>
      <c r="Q104">
        <f>CORREL($AN$6:$AN$73,Q$6:Q$73)</f>
        <v>0.1478870232164737</v>
      </c>
      <c r="S104">
        <f>CORREL($AN$6:$AN$73,S$6:S$73)</f>
        <v>-0.13959742337669956</v>
      </c>
      <c r="T104">
        <f>CORREL($AN$6:$AN$73,T$6:T$73)</f>
        <v>0.08889348178351296</v>
      </c>
      <c r="U104">
        <f>CORREL($AN$6:$AN$73,U$6:U$73)</f>
        <v>0.10036674296335002</v>
      </c>
      <c r="W104">
        <f>CORREL($AN$6:$AN$73,W$6:W$73)</f>
        <v>-0.19209452212013522</v>
      </c>
      <c r="X104">
        <f>CORREL($AN$6:$AN$73,X$6:X$73)</f>
        <v>-0.20010568685498026</v>
      </c>
      <c r="Y104">
        <f>CORREL($AN$6:$AN$73,Y$6:Y$73)</f>
        <v>-0.23328262519336607</v>
      </c>
      <c r="AA104">
        <f>CORREL($AN$6:$AN$73,AA$6:AA$73)</f>
        <v>-0.20429558209235932</v>
      </c>
      <c r="AB104">
        <f>CORREL($AN$6:$AN$73,AB$6:AB$73)</f>
        <v>-0.14811296021227752</v>
      </c>
      <c r="AC104">
        <f>CORREL($AN$6:$AN$73,AC$6:AC$73)</f>
        <v>-0.20187087739569623</v>
      </c>
      <c r="AE104">
        <f>CORREL($AN$6:$AN$73,AE$6:AE$73)</f>
        <v>-0.18100650617377392</v>
      </c>
      <c r="AF104">
        <f>CORREL($AN$6:$AN$73,AF$6:AF$73)</f>
        <v>-0.15254568411051736</v>
      </c>
      <c r="AG104">
        <f>CORREL($AN$6:$AN$73,AG$6:AG$73)</f>
        <v>-0.2365259898295023</v>
      </c>
      <c r="AI104">
        <f>CORREL($AN$6:$AN$73,AI$6:AI$73)</f>
        <v>0.044060441714931696</v>
      </c>
      <c r="AJ104">
        <f>CORREL($AN$6:$AN$73,AJ$6:AJ$73)</f>
        <v>0.23652523025716776</v>
      </c>
      <c r="AK104">
        <f>CORREL($AN$6:$AN$73,AK$6:AK$73)</f>
        <v>0.12185018596553934</v>
      </c>
      <c r="AM104">
        <f>CORREL($AN$6:$AN$73,AM$6:AM$73)</f>
        <v>0.07548022426840063</v>
      </c>
      <c r="AN104">
        <f>CORREL($AN$6:$AN$73,AN$6:AN$73)</f>
        <v>1</v>
      </c>
      <c r="AO104">
        <f>CORREL($AN$6:$AN$73,AO$6:AO$73)</f>
        <v>0.3704189779485681</v>
      </c>
      <c r="AQ104">
        <f>CORREL($AN$6:$AN$73,AQ$6:AQ$73)</f>
        <v>-0.1271016757583001</v>
      </c>
      <c r="AR104">
        <f>CORREL($AN$6:$AN$73,AR$6:AR$73)</f>
        <v>0.11381756467462842</v>
      </c>
      <c r="AS104">
        <f>CORREL($AN$6:$AN$73,AS$6:AS$73)</f>
        <v>0.05745986169718126</v>
      </c>
      <c r="AU104">
        <f>CORREL($AN$6:$AN$73,AU$6:AU$73)</f>
        <v>0.30269233591812444</v>
      </c>
      <c r="AV104">
        <f>CORREL($AN$6:$AN$73,AV$6:AV$73)</f>
        <v>-0.18062063636132586</v>
      </c>
      <c r="AW104">
        <f>CORREL($AN$6:$AN$73,AW$6:AW$73)</f>
        <v>-0.20924776331271158</v>
      </c>
      <c r="AY104">
        <f>CORREL($AN$6:$AN$73,AY$6:AY$73)</f>
        <v>0.11715291853029987</v>
      </c>
      <c r="AZ104">
        <f>CORREL($AN$6:$AN$73,AZ$6:AZ$73)</f>
        <v>0.16689999146288362</v>
      </c>
      <c r="BA104">
        <f>CORREL($AN$6:$AN$73,BA$6:BA$73)</f>
        <v>0.1136691387065661</v>
      </c>
      <c r="BC104">
        <f>CORREL($AN$6:$AN$73,BC$6:BC$73)</f>
        <v>-0.12155878490468164</v>
      </c>
      <c r="BD104">
        <f>CORREL($AN$6:$AN$73,BD$6:BD$73)</f>
        <v>-0.1373702129362704</v>
      </c>
      <c r="BE104">
        <f>CORREL($AN$6:$AN$73,BE$6:BE$73)</f>
        <v>-0.17065105821049295</v>
      </c>
      <c r="BG104">
        <f>CORREL($AN$6:$AN$73,BG$6:BG$73)</f>
        <v>0.08221144884593702</v>
      </c>
      <c r="BH104">
        <f>CORREL($AN$6:$AN$73,BH$6:BH$73)</f>
        <v>0.07612104596614089</v>
      </c>
      <c r="BI104">
        <f>CORREL($AN$6:$AN$73,BI$6:BI$73)</f>
        <v>0.1511245165751701</v>
      </c>
      <c r="BK104">
        <f>CORREL($AN$6:$AN$73,BK$6:BK$73)</f>
        <v>-0.3596969900153445</v>
      </c>
      <c r="BL104">
        <f>CORREL($AN$6:$AN$73,BL$6:BL$73)</f>
        <v>-0.19338407705072802</v>
      </c>
      <c r="BM104">
        <f>CORREL($AN$6:$AN$73,BM$6:BM$73)</f>
        <v>0.08748001868921261</v>
      </c>
      <c r="BO104">
        <f>CORREL($AN$6:$AN$73,BO$6:BO$73)</f>
        <v>-0.10438784836723677</v>
      </c>
      <c r="BP104">
        <f>CORREL($AN$6:$AN$73,BP$6:BP$73)</f>
        <v>0.11927372067305952</v>
      </c>
      <c r="BQ104">
        <f>CORREL($AN$6:$AN$73,BQ$6:BQ$73)</f>
        <v>-0.02892097762063167</v>
      </c>
      <c r="BS104" s="14">
        <f t="shared" si="1"/>
        <v>0.0007327869634638803</v>
      </c>
      <c r="BT104" s="23" t="s">
        <v>117</v>
      </c>
      <c r="BU104" s="14">
        <v>0.019810059342569377</v>
      </c>
      <c r="BV104" s="23" t="s">
        <v>154</v>
      </c>
      <c r="BW104" s="14">
        <f aca="true" t="shared" si="24" ref="BW104:BW126">BU157</f>
        <v>0.19987710555587876</v>
      </c>
      <c r="BX104" s="17" t="str">
        <f>BV157</f>
        <v>Prec_I, mm</v>
      </c>
    </row>
    <row r="105" spans="1:76" ht="12.75">
      <c r="A105" s="23" t="s">
        <v>118</v>
      </c>
      <c r="C105">
        <f>CORREL($AO$6:$AO$73,C$6:C$73)</f>
        <v>-0.12173526491124631</v>
      </c>
      <c r="D105">
        <f>CORREL($AO$6:$AO$73,D$6:D$73)</f>
        <v>-0.18884833857319616</v>
      </c>
      <c r="E105">
        <f>CORREL($AO$6:$AO$73,E$6:E$73)</f>
        <v>-0.09283439923135044</v>
      </c>
      <c r="G105">
        <f>CORREL($AO$6:$AO$73,G$6:G$73)</f>
        <v>0.2941563690358877</v>
      </c>
      <c r="H105">
        <f>CORREL($AO$6:$AO$73,H$6:H$73)</f>
        <v>0.022506706490858872</v>
      </c>
      <c r="I105">
        <f>CORREL($AO$6:$AO$73,I$6:I$73)</f>
        <v>-0.042318463743872485</v>
      </c>
      <c r="K105">
        <f>CORREL($AO$6:$AO$73,K$6:K$73)</f>
        <v>0.26549955137723263</v>
      </c>
      <c r="L105">
        <f>CORREL($AO$6:$AO$73,L$6:L$73)</f>
        <v>0.004629730409043692</v>
      </c>
      <c r="M105">
        <f>CORREL($AO$6:$AO$73,M$6:M$73)</f>
        <v>-0.17321617741845316</v>
      </c>
      <c r="O105">
        <f>CORREL($AO$6:$AO$73,O$6:O$73)</f>
        <v>-0.4259679672309103</v>
      </c>
      <c r="P105">
        <f>CORREL($AO$6:$AO$73,P$6:P$73)</f>
        <v>0.07194986812206491</v>
      </c>
      <c r="Q105">
        <f>CORREL($AO$6:$AO$73,Q$6:Q$73)</f>
        <v>0.010756621950144728</v>
      </c>
      <c r="S105">
        <f>CORREL($AO$6:$AO$73,S$6:S$73)</f>
        <v>-0.29503392706837384</v>
      </c>
      <c r="T105">
        <f>CORREL($AO$6:$AO$73,T$6:T$73)</f>
        <v>0.3259995994912859</v>
      </c>
      <c r="U105">
        <f>CORREL($AO$6:$AO$73,U$6:U$73)</f>
        <v>0.18571995340777503</v>
      </c>
      <c r="W105">
        <f>CORREL($AO$6:$AO$73,W$6:W$73)</f>
        <v>-0.12413585313085491</v>
      </c>
      <c r="X105">
        <f>CORREL($AO$6:$AO$73,X$6:X$73)</f>
        <v>0.014973564986018902</v>
      </c>
      <c r="Y105">
        <f>CORREL($AO$6:$AO$73,Y$6:Y$73)</f>
        <v>-0.18182396985351307</v>
      </c>
      <c r="AA105">
        <f>CORREL($AO$6:$AO$73,AA$6:AA$73)</f>
        <v>-0.18213421149022843</v>
      </c>
      <c r="AB105">
        <f>CORREL($AO$6:$AO$73,AB$6:AB$73)</f>
        <v>0.15265955700700595</v>
      </c>
      <c r="AC105">
        <f>CORREL($AO$6:$AO$73,AC$6:AC$73)</f>
        <v>-0.1607015237472319</v>
      </c>
      <c r="AE105">
        <f>CORREL($AO$6:$AO$73,AE$6:AE$73)</f>
        <v>-0.14600765711604743</v>
      </c>
      <c r="AF105">
        <f>CORREL($AO$6:$AO$73,AF$6:AF$73)</f>
        <v>0.14931375377077172</v>
      </c>
      <c r="AG105">
        <f>CORREL($AO$6:$AO$73,AG$6:AG$73)</f>
        <v>-0.17428430096978453</v>
      </c>
      <c r="AI105">
        <f>CORREL($AO$6:$AO$73,AI$6:AI$73)</f>
        <v>0.0019884691992652507</v>
      </c>
      <c r="AJ105">
        <f>CORREL($AO$6:$AO$73,AJ$6:AJ$73)</f>
        <v>0.019630915524520873</v>
      </c>
      <c r="AK105">
        <f>CORREL($AO$6:$AO$73,AK$6:AK$73)</f>
        <v>0.17958972466372788</v>
      </c>
      <c r="AM105">
        <f>CORREL($AO$6:$AO$73,AM$6:AM$73)</f>
        <v>-0.3740510765873967</v>
      </c>
      <c r="AN105">
        <f>CORREL($AO$6:$AO$73,AN$6:AN$73)</f>
        <v>0.3704189779485681</v>
      </c>
      <c r="AO105">
        <f>CORREL($AO$6:$AO$73,AO$6:AO$73)</f>
        <v>1.0000000000000002</v>
      </c>
      <c r="AQ105">
        <f>CORREL($AO$6:$AO$73,AQ$6:AQ$73)</f>
        <v>-0.3112097404535301</v>
      </c>
      <c r="AR105">
        <f>CORREL($AO$6:$AO$73,AR$6:AR$73)</f>
        <v>-0.026951672022202312</v>
      </c>
      <c r="AS105">
        <f>CORREL($AO$6:$AO$73,AS$6:AS$73)</f>
        <v>-0.10667556182816522</v>
      </c>
      <c r="AU105">
        <f>CORREL($AO$6:$AO$73,AU$6:AU$73)</f>
        <v>0.20921220354974038</v>
      </c>
      <c r="AV105">
        <f>CORREL($AO$6:$AO$73,AV$6:AV$73)</f>
        <v>0.019949711056316304</v>
      </c>
      <c r="AW105">
        <f>CORREL($AO$6:$AO$73,AW$6:AW$73)</f>
        <v>-0.18469722778436248</v>
      </c>
      <c r="AY105">
        <f>CORREL($AO$6:$AO$73,AY$6:AY$73)</f>
        <v>0.049584112906483804</v>
      </c>
      <c r="AZ105">
        <f>CORREL($AO$6:$AO$73,AZ$6:AZ$73)</f>
        <v>-0.023185366184650447</v>
      </c>
      <c r="BA105">
        <f>CORREL($AO$6:$AO$73,BA$6:BA$73)</f>
        <v>0.014931487935445934</v>
      </c>
      <c r="BC105">
        <f>CORREL($AO$6:$AO$73,BC$6:BC$73)</f>
        <v>-0.08084398770975428</v>
      </c>
      <c r="BD105">
        <f>CORREL($AO$6:$AO$73,BD$6:BD$73)</f>
        <v>-0.24894541606115364</v>
      </c>
      <c r="BE105">
        <f>CORREL($AO$6:$AO$73,BE$6:BE$73)</f>
        <v>-0.09132323399744596</v>
      </c>
      <c r="BG105">
        <f>CORREL($AO$6:$AO$73,BG$6:BG$73)</f>
        <v>-0.24567228496554944</v>
      </c>
      <c r="BH105">
        <f>CORREL($AO$6:$AO$73,BH$6:BH$73)</f>
        <v>0.059263088276748435</v>
      </c>
      <c r="BI105">
        <f>CORREL($AO$6:$AO$73,BI$6:BI$73)</f>
        <v>0.21723713684187232</v>
      </c>
      <c r="BK105">
        <f>CORREL($AO$6:$AO$73,BK$6:BK$73)</f>
        <v>0.22151618635228285</v>
      </c>
      <c r="BL105">
        <f>CORREL($AO$6:$AO$73,BL$6:BL$73)</f>
        <v>-0.2894125037658971</v>
      </c>
      <c r="BM105">
        <f>CORREL($AO$6:$AO$73,BM$6:BM$73)</f>
        <v>-0.16756534731553968</v>
      </c>
      <c r="BO105">
        <f>CORREL($AO$6:$AO$73,BO$6:BO$73)</f>
        <v>-0.35990535224800035</v>
      </c>
      <c r="BP105">
        <f>CORREL($AO$6:$AO$73,BP$6:BP$73)</f>
        <v>0.028268661820203995</v>
      </c>
      <c r="BQ105">
        <f>CORREL($AO$6:$AO$73,BQ$6:BQ$73)</f>
        <v>0.060154625656257815</v>
      </c>
      <c r="BS105" s="14">
        <f t="shared" si="1"/>
        <v>-0.01705039701233699</v>
      </c>
      <c r="BT105" s="23" t="s">
        <v>118</v>
      </c>
      <c r="BU105" s="14">
        <v>0.017196211738142644</v>
      </c>
      <c r="BV105" s="20" t="s">
        <v>29</v>
      </c>
      <c r="BW105" s="14">
        <f t="shared" si="24"/>
        <v>0.19739234318095594</v>
      </c>
      <c r="BX105" s="23" t="str">
        <f aca="true" t="shared" si="25" ref="BX105:BX126">BV158</f>
        <v>Temp_I</v>
      </c>
    </row>
    <row r="106" spans="1:76" ht="12.75">
      <c r="A106" s="23" t="s">
        <v>23</v>
      </c>
      <c r="C106">
        <f>CORREL($AQ$6:$AQ$73,C$6:C$73)</f>
        <v>0.8320779092742094</v>
      </c>
      <c r="D106">
        <f>CORREL($AQ$6:$AQ$73,D$6:D$73)</f>
        <v>0.05950033362862293</v>
      </c>
      <c r="E106">
        <f>CORREL($AQ$6:$AQ$73,E$6:E$73)</f>
        <v>-0.1720414768851494</v>
      </c>
      <c r="G106">
        <f>CORREL($AQ$6:$AQ$73,G$6:G$73)</f>
        <v>-0.7966662448248418</v>
      </c>
      <c r="H106">
        <f>CORREL($AQ$6:$AQ$73,H$6:H$73)</f>
        <v>0.29458989646447925</v>
      </c>
      <c r="I106">
        <f>CORREL($AQ$6:$AQ$73,I$6:I$73)</f>
        <v>-0.23351568489825908</v>
      </c>
      <c r="K106">
        <f>CORREL($AQ$6:$AQ$73,K$6:K$73)</f>
        <v>-0.901521071108182</v>
      </c>
      <c r="L106">
        <f>CORREL($AQ$6:$AQ$73,L$6:L$73)</f>
        <v>0.010829123168153026</v>
      </c>
      <c r="M106">
        <f>CORREL($AQ$6:$AQ$73,M$6:M$73)</f>
        <v>0.2873056282599445</v>
      </c>
      <c r="O106">
        <f>CORREL($AQ$6:$AQ$73,O$6:O$73)</f>
        <v>0.9222104139260499</v>
      </c>
      <c r="P106">
        <f>CORREL($AQ$6:$AQ$73,P$6:P$73)</f>
        <v>-0.06168150233475491</v>
      </c>
      <c r="Q106">
        <f>CORREL($AQ$6:$AQ$73,Q$6:Q$73)</f>
        <v>-0.022869412912494225</v>
      </c>
      <c r="S106">
        <f>CORREL($AQ$6:$AQ$73,S$6:S$73)</f>
        <v>0.8154773776829912</v>
      </c>
      <c r="T106">
        <f>CORREL($AQ$6:$AQ$73,T$6:T$73)</f>
        <v>-0.353165400436797</v>
      </c>
      <c r="U106">
        <f>CORREL($AQ$6:$AQ$73,U$6:U$73)</f>
        <v>-0.25764522114389377</v>
      </c>
      <c r="W106">
        <f>CORREL($AQ$6:$AQ$73,W$6:W$73)</f>
        <v>0.7923390014314754</v>
      </c>
      <c r="X106">
        <f>CORREL($AQ$6:$AQ$73,X$6:X$73)</f>
        <v>-0.28103002802080307</v>
      </c>
      <c r="Y106">
        <f>CORREL($AQ$6:$AQ$73,Y$6:Y$73)</f>
        <v>-0.25553166397479754</v>
      </c>
      <c r="AA106">
        <f>CORREL($AQ$6:$AQ$73,AA$6:AA$73)</f>
        <v>0.8213942888651892</v>
      </c>
      <c r="AB106">
        <f>CORREL($AQ$6:$AQ$73,AB$6:AB$73)</f>
        <v>-0.30948742067537144</v>
      </c>
      <c r="AC106">
        <f>CORREL($AQ$6:$AQ$73,AC$6:AC$73)</f>
        <v>-0.24424963421437362</v>
      </c>
      <c r="AE106">
        <f>CORREL($AQ$6:$AQ$73,AE$6:AE$73)</f>
        <v>0.801310032299183</v>
      </c>
      <c r="AF106">
        <f>CORREL($AQ$6:$AQ$73,AF$6:AF$73)</f>
        <v>-0.2845277137924249</v>
      </c>
      <c r="AG106">
        <f>CORREL($AQ$6:$AQ$73,AG$6:AG$73)</f>
        <v>-0.2668468187089353</v>
      </c>
      <c r="AI106">
        <f>CORREL($AQ$6:$AQ$73,AI$6:AI$73)</f>
        <v>-0.8036627146213616</v>
      </c>
      <c r="AJ106">
        <f>CORREL($AQ$6:$AQ$73,AJ$6:AJ$73)</f>
        <v>0.10507472569673894</v>
      </c>
      <c r="AK106">
        <f>CORREL($AQ$6:$AQ$73,AK$6:AK$73)</f>
        <v>0.15663767038633533</v>
      </c>
      <c r="AM106">
        <f>CORREL($AQ$6:$AQ$73,AM$6:AM$73)</f>
        <v>0.16627657651440197</v>
      </c>
      <c r="AN106">
        <f>CORREL($AQ$6:$AQ$73,AN$6:AN$73)</f>
        <v>-0.1271016757583001</v>
      </c>
      <c r="AO106">
        <f>CORREL($AQ$6:$AQ$73,AO$6:AO$73)</f>
        <v>-0.3112097404535301</v>
      </c>
      <c r="AQ106">
        <f>CORREL($AQ$6:$AQ$73,AQ$6:AQ$73)</f>
        <v>1</v>
      </c>
      <c r="AR106">
        <f>CORREL($AQ$6:$AQ$73,AR$6:AR$73)</f>
        <v>0.24756303350548128</v>
      </c>
      <c r="AS106">
        <f>CORREL($AQ$6:$AQ$73,AS$6:AS$73)</f>
        <v>0.44839725325331853</v>
      </c>
      <c r="AU106">
        <f>CORREL($AQ$6:$AQ$73,AU$6:AU$73)</f>
        <v>-0.562502270330872</v>
      </c>
      <c r="AV106">
        <f>CORREL($AQ$6:$AQ$73,AV$6:AV$73)</f>
        <v>-0.42812547735501133</v>
      </c>
      <c r="AW106">
        <f>CORREL($AQ$6:$AQ$73,AW$6:AW$73)</f>
        <v>-0.22398261871991734</v>
      </c>
      <c r="AY106">
        <f>CORREL($AQ$6:$AQ$73,AY$6:AY$73)</f>
        <v>-0.8058295326762912</v>
      </c>
      <c r="AZ106">
        <f>CORREL($AQ$6:$AQ$73,AZ$6:AZ$73)</f>
        <v>0.033342193508274325</v>
      </c>
      <c r="BA106">
        <f>CORREL($AQ$6:$AQ$73,BA$6:BA$73)</f>
        <v>0.049057701124361884</v>
      </c>
      <c r="BC106">
        <f>CORREL($AQ$6:$AQ$73,BC$6:BC$73)</f>
        <v>0.08305192573906985</v>
      </c>
      <c r="BD106">
        <f>CORREL($AQ$6:$AQ$73,BD$6:BD$73)</f>
        <v>0.2775975792074855</v>
      </c>
      <c r="BE106">
        <f>CORREL($AQ$6:$AQ$73,BE$6:BE$73)</f>
        <v>-0.08567162448240917</v>
      </c>
      <c r="BG106">
        <f>CORREL($AQ$6:$AQ$73,BG$6:BG$73)</f>
        <v>0.03558116653446074</v>
      </c>
      <c r="BH106">
        <f>CORREL($AQ$6:$AQ$73,BH$6:BH$73)</f>
        <v>-0.13860074215169407</v>
      </c>
      <c r="BI106">
        <f>CORREL($AQ$6:$AQ$73,BI$6:BI$73)</f>
        <v>-0.34141827205555775</v>
      </c>
      <c r="BK106">
        <f>CORREL($AQ$6:$AQ$73,BK$6:BK$73)</f>
        <v>-0.117659800356905</v>
      </c>
      <c r="BL106">
        <f>CORREL($AQ$6:$AQ$73,BL$6:BL$73)</f>
        <v>-0.1572875344086358</v>
      </c>
      <c r="BM106">
        <f>CORREL($AQ$6:$AQ$73,BM$6:BM$73)</f>
        <v>-0.12811945546434192</v>
      </c>
      <c r="BO106">
        <f>CORREL($AQ$6:$AQ$73,BO$6:BO$73)</f>
        <v>0.27501383895047204</v>
      </c>
      <c r="BP106">
        <f>CORREL($AQ$6:$AQ$73,BP$6:BP$73)</f>
        <v>-0.20743171321630524</v>
      </c>
      <c r="BQ106">
        <f>CORREL($AQ$6:$AQ$73,BQ$6:BQ$73)</f>
        <v>-0.08747317552134416</v>
      </c>
      <c r="BS106" s="14">
        <f t="shared" si="1"/>
        <v>-0.008867215138879548</v>
      </c>
      <c r="BT106" s="23" t="s">
        <v>23</v>
      </c>
      <c r="BU106" s="14">
        <v>0.01509660045885878</v>
      </c>
      <c r="BV106" s="17" t="s">
        <v>96</v>
      </c>
      <c r="BW106" s="14">
        <f t="shared" si="24"/>
        <v>0.19408542304633392</v>
      </c>
      <c r="BX106" s="20" t="str">
        <f t="shared" si="25"/>
        <v>Turb_S</v>
      </c>
    </row>
    <row r="107" spans="1:76" ht="12.75">
      <c r="A107" s="23" t="s">
        <v>24</v>
      </c>
      <c r="C107">
        <f>CORREL($AR$6:$AR$73,C$6:C$73)</f>
        <v>0.0917400703983978</v>
      </c>
      <c r="D107">
        <f>CORREL($AR$6:$AR$73,D$6:D$73)</f>
        <v>-0.1643033157411189</v>
      </c>
      <c r="E107">
        <f>CORREL($AR$6:$AR$73,E$6:E$73)</f>
        <v>-0.012693438861554752</v>
      </c>
      <c r="G107">
        <f>CORREL($AR$6:$AR$73,G$6:G$73)</f>
        <v>-0.09143915247324357</v>
      </c>
      <c r="H107">
        <f>CORREL($AR$6:$AR$73,H$6:H$73)</f>
        <v>-0.100910897329492</v>
      </c>
      <c r="I107">
        <f>CORREL($AR$6:$AR$73,I$6:I$73)</f>
        <v>-0.0463095224752101</v>
      </c>
      <c r="K107">
        <f>CORREL($AR$6:$AR$73,K$6:K$73)</f>
        <v>-0.19356046929248238</v>
      </c>
      <c r="L107">
        <f>CORREL($AR$6:$AR$73,L$6:L$73)</f>
        <v>-0.17741986553342082</v>
      </c>
      <c r="M107">
        <f>CORREL($AR$6:$AR$73,M$6:M$73)</f>
        <v>0.1132114031963493</v>
      </c>
      <c r="O107">
        <f>CORREL($AR$6:$AR$73,O$6:O$73)</f>
        <v>0.12748629444208473</v>
      </c>
      <c r="P107">
        <f>CORREL($AR$6:$AR$73,P$6:P$73)</f>
        <v>0.24116859374809757</v>
      </c>
      <c r="Q107">
        <f>CORREL($AR$6:$AR$73,Q$6:Q$73)</f>
        <v>0.24753063687758872</v>
      </c>
      <c r="S107">
        <f>CORREL($AR$6:$AR$73,S$6:S$73)</f>
        <v>0.2727551230567533</v>
      </c>
      <c r="T107">
        <f>CORREL($AR$6:$AR$73,T$6:T$73)</f>
        <v>-0.16038409714396873</v>
      </c>
      <c r="U107">
        <f>CORREL($AR$6:$AR$73,U$6:U$73)</f>
        <v>-0.20268069202346903</v>
      </c>
      <c r="W107">
        <f>CORREL($AR$6:$AR$73,W$6:W$73)</f>
        <v>0.11063025370297616</v>
      </c>
      <c r="X107">
        <f>CORREL($AR$6:$AR$73,X$6:X$73)</f>
        <v>-0.05356653326739542</v>
      </c>
      <c r="Y107">
        <f>CORREL($AR$6:$AR$73,Y$6:Y$73)</f>
        <v>-0.08557715603349624</v>
      </c>
      <c r="AA107">
        <f>CORREL($AR$6:$AR$73,AA$6:AA$73)</f>
        <v>0.14970148076621975</v>
      </c>
      <c r="AB107">
        <f>CORREL($AR$6:$AR$73,AB$6:AB$73)</f>
        <v>-0.142986851186319</v>
      </c>
      <c r="AC107">
        <f>CORREL($AR$6:$AR$73,AC$6:AC$73)</f>
        <v>-0.08471191727615895</v>
      </c>
      <c r="AE107">
        <f>CORREL($AR$6:$AR$73,AE$6:AE$73)</f>
        <v>0.11068137237828259</v>
      </c>
      <c r="AF107">
        <f>CORREL($AR$6:$AR$73,AF$6:AF$73)</f>
        <v>-0.060075769777554924</v>
      </c>
      <c r="AG107">
        <f>CORREL($AR$6:$AR$73,AG$6:AG$73)</f>
        <v>-0.0868186741105933</v>
      </c>
      <c r="AI107">
        <f>CORREL($AR$6:$AR$73,AI$6:AI$73)</f>
        <v>-0.17024747771000653</v>
      </c>
      <c r="AJ107">
        <f>CORREL($AR$6:$AR$73,AJ$6:AJ$73)</f>
        <v>-0.02768794395934019</v>
      </c>
      <c r="AK107">
        <f>CORREL($AR$6:$AR$73,AK$6:AK$73)</f>
        <v>0.13712071422640582</v>
      </c>
      <c r="AM107">
        <f>CORREL($AR$6:$AR$73,AM$6:AM$73)</f>
        <v>-0.0060891187000848765</v>
      </c>
      <c r="AN107">
        <f>CORREL($AR$6:$AR$73,AN$6:AN$73)</f>
        <v>0.11381756467462842</v>
      </c>
      <c r="AO107">
        <f>CORREL($AR$6:$AR$73,AO$6:AO$73)</f>
        <v>-0.026951672022202312</v>
      </c>
      <c r="AQ107">
        <f>CORREL($AR$6:$AR$73,AQ$6:AQ$73)</f>
        <v>0.24756303350548128</v>
      </c>
      <c r="AR107">
        <f>CORREL($AR$6:$AR$73,AR$6:AR$73)</f>
        <v>1</v>
      </c>
      <c r="AS107">
        <f>CORREL($AR$6:$AR$73,AS$6:AS$73)</f>
        <v>0.5759914392252021</v>
      </c>
      <c r="AU107">
        <f>CORREL($AR$6:$AR$73,AU$6:AU$73)</f>
        <v>-0.08905441677066113</v>
      </c>
      <c r="AV107">
        <f>CORREL($AR$6:$AR$73,AV$6:AV$73)</f>
        <v>-0.09248731578394419</v>
      </c>
      <c r="AW107">
        <f>CORREL($AR$6:$AR$73,AW$6:AW$73)</f>
        <v>-0.10228706797626812</v>
      </c>
      <c r="AY107">
        <f>CORREL($AR$6:$AR$73,AY$6:AY$73)</f>
        <v>-0.19140647579332162</v>
      </c>
      <c r="AZ107">
        <f>CORREL($AR$6:$AR$73,AZ$6:AZ$73)</f>
        <v>-0.0724848759233992</v>
      </c>
      <c r="BA107">
        <f>CORREL($AR$6:$AR$73,BA$6:BA$73)</f>
        <v>0.0510401039956368</v>
      </c>
      <c r="BC107">
        <f>CORREL($AR$6:$AR$73,BC$6:BC$73)</f>
        <v>-0.007087828472207826</v>
      </c>
      <c r="BD107">
        <f>CORREL($AR$6:$AR$73,BD$6:BD$73)</f>
        <v>0.031728733336846136</v>
      </c>
      <c r="BE107">
        <f>CORREL($AR$6:$AR$73,BE$6:BE$73)</f>
        <v>-0.1136941022871837</v>
      </c>
      <c r="BG107">
        <f>CORREL($AR$6:$AR$73,BG$6:BG$73)</f>
        <v>-0.021087015699576182</v>
      </c>
      <c r="BH107">
        <f>CORREL($AR$6:$AR$73,BH$6:BH$73)</f>
        <v>-0.08626300153708223</v>
      </c>
      <c r="BI107">
        <f>CORREL($AR$6:$AR$73,BI$6:BI$73)</f>
        <v>0.014193443528289194</v>
      </c>
      <c r="BK107">
        <f>CORREL($AR$6:$AR$73,BK$6:BK$73)</f>
        <v>-0.2573694526605402</v>
      </c>
      <c r="BL107">
        <f>CORREL($AR$6:$AR$73,BL$6:BL$73)</f>
        <v>-0.008145325256361802</v>
      </c>
      <c r="BM107">
        <f>CORREL($AR$6:$AR$73,BM$6:BM$73)</f>
        <v>0.020143435744840225</v>
      </c>
      <c r="BO107">
        <f>CORREL($AR$6:$AR$73,BO$6:BO$73)</f>
        <v>0.13335894001794568</v>
      </c>
      <c r="BP107">
        <f>CORREL($AR$6:$AR$73,BP$6:BP$73)</f>
        <v>0.14790074886795693</v>
      </c>
      <c r="BQ107">
        <f>CORREL($AR$6:$AR$73,BQ$6:BQ$73)</f>
        <v>0.23062546193099293</v>
      </c>
      <c r="BS107" s="14">
        <f t="shared" si="1"/>
        <v>0.024168772638104255</v>
      </c>
      <c r="BT107" s="23" t="s">
        <v>24</v>
      </c>
      <c r="BU107" s="14">
        <v>0.014903164085926818</v>
      </c>
      <c r="BV107" s="23" t="s">
        <v>11</v>
      </c>
      <c r="BW107" s="14">
        <f t="shared" si="24"/>
        <v>0.19039198408343588</v>
      </c>
      <c r="BX107" s="20" t="str">
        <f t="shared" si="25"/>
        <v>Level_I,cm</v>
      </c>
    </row>
    <row r="108" spans="1:76" ht="12.75">
      <c r="A108" s="23" t="s">
        <v>119</v>
      </c>
      <c r="C108">
        <f>CORREL($AS$6:$AS$73,C$6:C$73)</f>
        <v>0.23737957513723487</v>
      </c>
      <c r="D108">
        <f>CORREL($AS$6:$AS$73,D$6:D$73)</f>
        <v>0.08438614661353558</v>
      </c>
      <c r="E108">
        <f>CORREL($AS$6:$AS$73,E$6:E$73)</f>
        <v>-0.05294261787967544</v>
      </c>
      <c r="G108">
        <f>CORREL($AS$6:$AS$73,G$6:G$73)</f>
        <v>-0.22490495834341118</v>
      </c>
      <c r="H108">
        <f>CORREL($AS$6:$AS$73,H$6:H$73)</f>
        <v>0.15268646161188149</v>
      </c>
      <c r="I108">
        <f>CORREL($AS$6:$AS$73,I$6:I$73)</f>
        <v>-0.08976773678903577</v>
      </c>
      <c r="K108">
        <f>CORREL($AS$6:$AS$73,K$6:K$73)</f>
        <v>-0.33548888175827574</v>
      </c>
      <c r="L108">
        <f>CORREL($AS$6:$AS$73,L$6:L$73)</f>
        <v>-0.19890847476515672</v>
      </c>
      <c r="M108">
        <f>CORREL($AS$6:$AS$73,M$6:M$73)</f>
        <v>-0.08825820932607328</v>
      </c>
      <c r="O108">
        <f>CORREL($AS$6:$AS$73,O$6:O$73)</f>
        <v>0.37302004448739534</v>
      </c>
      <c r="P108">
        <f>CORREL($AS$6:$AS$73,P$6:P$73)</f>
        <v>0.013605189762580992</v>
      </c>
      <c r="Q108">
        <f>CORREL($AS$6:$AS$73,Q$6:Q$73)</f>
        <v>0.05535048151022663</v>
      </c>
      <c r="S108">
        <f>CORREL($AS$6:$AS$73,S$6:S$73)</f>
        <v>0.41893670854376</v>
      </c>
      <c r="T108">
        <f>CORREL($AS$6:$AS$73,T$6:T$73)</f>
        <v>-0.07317121192037988</v>
      </c>
      <c r="U108">
        <f>CORREL($AS$6:$AS$73,U$6:U$73)</f>
        <v>-0.10671389262692257</v>
      </c>
      <c r="W108">
        <f>CORREL($AS$6:$AS$73,W$6:W$73)</f>
        <v>0.2611916902450155</v>
      </c>
      <c r="X108">
        <f>CORREL($AS$6:$AS$73,X$6:X$73)</f>
        <v>-0.028689162094812364</v>
      </c>
      <c r="Y108">
        <f>CORREL($AS$6:$AS$73,Y$6:Y$73)</f>
        <v>-0.018808390701379206</v>
      </c>
      <c r="AA108">
        <f>CORREL($AS$6:$AS$73,AA$6:AA$73)</f>
        <v>0.28985118593571374</v>
      </c>
      <c r="AB108">
        <f>CORREL($AS$6:$AS$73,AB$6:AB$73)</f>
        <v>-0.05865570144484508</v>
      </c>
      <c r="AC108">
        <f>CORREL($AS$6:$AS$73,AC$6:AC$73)</f>
        <v>-0.023402190993310503</v>
      </c>
      <c r="AE108">
        <f>CORREL($AS$6:$AS$73,AE$6:AE$73)</f>
        <v>0.25710399550065527</v>
      </c>
      <c r="AF108">
        <f>CORREL($AS$6:$AS$73,AF$6:AF$73)</f>
        <v>-0.07243286315704572</v>
      </c>
      <c r="AG108">
        <f>CORREL($AS$6:$AS$73,AG$6:AG$73)</f>
        <v>-0.019187716988436573</v>
      </c>
      <c r="AI108">
        <f>CORREL($AS$6:$AS$73,AI$6:AI$73)</f>
        <v>-0.2747014929685604</v>
      </c>
      <c r="AJ108">
        <f>CORREL($AS$6:$AS$73,AJ$6:AJ$73)</f>
        <v>-0.012460272022044767</v>
      </c>
      <c r="AK108">
        <f>CORREL($AS$6:$AS$73,AK$6:AK$73)</f>
        <v>0.11264778208479505</v>
      </c>
      <c r="AM108">
        <f>CORREL($AS$6:$AS$73,AM$6:AM$73)</f>
        <v>-0.09199743702535867</v>
      </c>
      <c r="AN108">
        <f>CORREL($AS$6:$AS$73,AN$6:AN$73)</f>
        <v>0.05745986169718126</v>
      </c>
      <c r="AO108">
        <f>CORREL($AS$6:$AS$73,AO$6:AO$73)</f>
        <v>-0.10667556182816522</v>
      </c>
      <c r="AQ108">
        <f>CORREL($AS$6:$AS$73,AQ$6:AQ$73)</f>
        <v>0.44839725325331853</v>
      </c>
      <c r="AR108">
        <f>CORREL($AS$6:$AS$73,AR$6:AR$73)</f>
        <v>0.5759914392252021</v>
      </c>
      <c r="AS108">
        <f>CORREL($AS$6:$AS$73,AS$6:AS$73)</f>
        <v>1</v>
      </c>
      <c r="AU108">
        <f>CORREL($AS$6:$AS$73,AU$6:AU$73)</f>
        <v>-0.18753176869172006</v>
      </c>
      <c r="AV108">
        <f>CORREL($AS$6:$AS$73,AV$6:AV$73)</f>
        <v>0.007532304847512104</v>
      </c>
      <c r="AW108">
        <f>CORREL($AS$6:$AS$73,AW$6:AW$73)</f>
        <v>-0.04140510406093623</v>
      </c>
      <c r="AY108">
        <f>CORREL($AS$6:$AS$73,AY$6:AY$73)</f>
        <v>-0.295563696449399</v>
      </c>
      <c r="AZ108">
        <f>CORREL($AS$6:$AS$73,AZ$6:AZ$73)</f>
        <v>0.009451878821101585</v>
      </c>
      <c r="BA108">
        <f>CORREL($AS$6:$AS$73,BA$6:BA$73)</f>
        <v>0.036026899186834264</v>
      </c>
      <c r="BC108">
        <f>CORREL($AS$6:$AS$73,BC$6:BC$73)</f>
        <v>0.25044159640798147</v>
      </c>
      <c r="BD108">
        <f>CORREL($AS$6:$AS$73,BD$6:BD$73)</f>
        <v>0.16486541543160368</v>
      </c>
      <c r="BE108">
        <f>CORREL($AS$6:$AS$73,BE$6:BE$73)</f>
        <v>-0.05114719784089221</v>
      </c>
      <c r="BG108">
        <f>CORREL($AS$6:$AS$73,BG$6:BG$73)</f>
        <v>-0.0607531204924003</v>
      </c>
      <c r="BH108">
        <f>CORREL($AS$6:$AS$73,BH$6:BH$73)</f>
        <v>-0.06037803468551174</v>
      </c>
      <c r="BI108">
        <f>CORREL($AS$6:$AS$73,BI$6:BI$73)</f>
        <v>-0.057803325054997405</v>
      </c>
      <c r="BK108">
        <f>CORREL($AS$6:$AS$73,BK$6:BK$73)</f>
        <v>-0.0058479463656714295</v>
      </c>
      <c r="BL108">
        <f>CORREL($AS$6:$AS$73,BL$6:BL$73)</f>
        <v>-0.19834135258241933</v>
      </c>
      <c r="BM108">
        <f>CORREL($AS$6:$AS$73,BM$6:BM$73)</f>
        <v>-0.085117092623391</v>
      </c>
      <c r="BO108">
        <f>CORREL($AS$6:$AS$73,BO$6:BO$73)</f>
        <v>0.021031176928983993</v>
      </c>
      <c r="BP108">
        <f>CORREL($AS$6:$AS$73,BP$6:BP$73)</f>
        <v>0.08999092660916096</v>
      </c>
      <c r="BQ108">
        <f>CORREL($AS$6:$AS$73,BQ$6:BQ$73)</f>
        <v>0.12750828876523257</v>
      </c>
      <c r="BS108" s="14">
        <f t="shared" si="1"/>
        <v>0.041643154727974085</v>
      </c>
      <c r="BT108" s="23" t="s">
        <v>119</v>
      </c>
      <c r="BU108" s="14">
        <v>0.014146705669767088</v>
      </c>
      <c r="BV108" s="20" t="s">
        <v>23</v>
      </c>
      <c r="BW108" s="14">
        <f t="shared" si="24"/>
        <v>0.18504997118146105</v>
      </c>
      <c r="BX108" s="17" t="str">
        <f t="shared" si="25"/>
        <v>Wind_B</v>
      </c>
    </row>
    <row r="109" spans="1:76" ht="12.75">
      <c r="A109" s="23" t="s">
        <v>26</v>
      </c>
      <c r="C109">
        <f>CORREL($AU$6:$AU$73,C$6:C$73)</f>
        <v>-0.5696805731938159</v>
      </c>
      <c r="D109">
        <f>CORREL($AU$6:$AU$73,D$6:D$73)</f>
        <v>0.1587381114010398</v>
      </c>
      <c r="E109">
        <f>CORREL($AU$6:$AU$73,E$6:E$73)</f>
        <v>-0.042154943440917164</v>
      </c>
      <c r="G109">
        <f>CORREL($AU$6:$AU$73,G$6:G$73)</f>
        <v>0.7547918635518651</v>
      </c>
      <c r="H109">
        <f>CORREL($AU$6:$AU$73,H$6:H$73)</f>
        <v>-0.1202548911208817</v>
      </c>
      <c r="I109">
        <f>CORREL($AU$6:$AU$73,I$6:I$73)</f>
        <v>0.0403819957696042</v>
      </c>
      <c r="K109">
        <f>CORREL($AU$6:$AU$73,K$6:K$73)</f>
        <v>0.6589961050900144</v>
      </c>
      <c r="L109">
        <f>CORREL($AU$6:$AU$73,L$6:L$73)</f>
        <v>-0.29539666915674617</v>
      </c>
      <c r="M109">
        <f>CORREL($AU$6:$AU$73,M$6:M$73)</f>
        <v>-0.6146692722505364</v>
      </c>
      <c r="O109">
        <f>CORREL($AU$6:$AU$73,O$6:O$73)</f>
        <v>-0.5130049050913672</v>
      </c>
      <c r="P109">
        <f>CORREL($AU$6:$AU$73,P$6:P$73)</f>
        <v>0.0599373201411834</v>
      </c>
      <c r="Q109">
        <f>CORREL($AU$6:$AU$73,Q$6:Q$73)</f>
        <v>0.069696019642008</v>
      </c>
      <c r="S109">
        <f>CORREL($AU$6:$AU$73,S$6:S$73)</f>
        <v>-0.256018603130837</v>
      </c>
      <c r="T109">
        <f>CORREL($AU$6:$AU$73,T$6:T$73)</f>
        <v>0.37429611282704867</v>
      </c>
      <c r="U109">
        <f>CORREL($AU$6:$AU$73,U$6:U$73)</f>
        <v>0.1895670656905954</v>
      </c>
      <c r="W109">
        <f>CORREL($AU$6:$AU$73,W$6:W$73)</f>
        <v>-0.2591003893785294</v>
      </c>
      <c r="X109">
        <f>CORREL($AU$6:$AU$73,X$6:X$73)</f>
        <v>0.13860505513989646</v>
      </c>
      <c r="Y109">
        <f>CORREL($AU$6:$AU$73,Y$6:Y$73)</f>
        <v>0.11272152225651696</v>
      </c>
      <c r="AA109">
        <f>CORREL($AU$6:$AU$73,AA$6:AA$73)</f>
        <v>-0.27747619236061755</v>
      </c>
      <c r="AB109">
        <f>CORREL($AU$6:$AU$73,AB$6:AB$73)</f>
        <v>0.1765869958880491</v>
      </c>
      <c r="AC109">
        <f>CORREL($AU$6:$AU$73,AC$6:AC$73)</f>
        <v>0.1152811789764257</v>
      </c>
      <c r="AE109">
        <f>CORREL($AU$6:$AU$73,AE$6:AE$73)</f>
        <v>-0.23559873291622005</v>
      </c>
      <c r="AF109">
        <f>CORREL($AU$6:$AU$73,AF$6:AF$73)</f>
        <v>0.14648314025548054</v>
      </c>
      <c r="AG109">
        <f>CORREL($AU$6:$AU$73,AG$6:AG$73)</f>
        <v>0.11722642881440792</v>
      </c>
      <c r="AI109">
        <f>CORREL($AU$6:$AU$73,AI$6:AI$73)</f>
        <v>0.6267718629469846</v>
      </c>
      <c r="AJ109">
        <f>CORREL($AU$6:$AU$73,AJ$6:AJ$73)</f>
        <v>-0.043218439595495976</v>
      </c>
      <c r="AK109">
        <f>CORREL($AU$6:$AU$73,AK$6:AK$73)</f>
        <v>-0.19230882069685548</v>
      </c>
      <c r="AM109">
        <f>CORREL($AU$6:$AU$73,AM$6:AM$73)</f>
        <v>-0.35279147849683834</v>
      </c>
      <c r="AN109">
        <f>CORREL($AU$6:$AU$73,AN$6:AN$73)</f>
        <v>0.30269233591812444</v>
      </c>
      <c r="AO109">
        <f>CORREL($AU$6:$AU$73,AO$6:AO$73)</f>
        <v>0.20921220354974038</v>
      </c>
      <c r="AQ109">
        <f>CORREL($AU$6:$AU$73,AQ$6:AQ$73)</f>
        <v>-0.562502270330872</v>
      </c>
      <c r="AR109">
        <f>CORREL($AU$6:$AU$73,AR$6:AR$73)</f>
        <v>-0.08905441677066113</v>
      </c>
      <c r="AS109">
        <f>CORREL($AU$6:$AU$73,AS$6:AS$73)</f>
        <v>-0.18753176869172006</v>
      </c>
      <c r="AU109">
        <f>CORREL($AU$6:$AU$73,AU$6:AU$73)</f>
        <v>1</v>
      </c>
      <c r="AV109">
        <f>CORREL($AU$6:$AU$73,AV$6:AV$73)</f>
        <v>0.30184429141881935</v>
      </c>
      <c r="AW109">
        <f>CORREL($AU$6:$AU$73,AW$6:AW$73)</f>
        <v>0.08394004318976517</v>
      </c>
      <c r="AY109">
        <f>CORREL($AU$6:$AU$73,AY$6:AY$73)</f>
        <v>0.6237171207934555</v>
      </c>
      <c r="AZ109">
        <f>CORREL($AU$6:$AU$73,AZ$6:AZ$73)</f>
        <v>-0.029937387040522342</v>
      </c>
      <c r="BA109">
        <f>CORREL($AU$6:$AU$73,BA$6:BA$73)</f>
        <v>-0.03686258480480291</v>
      </c>
      <c r="BC109">
        <f>CORREL($AU$6:$AU$73,BC$6:BC$73)</f>
        <v>-0.04227762131220635</v>
      </c>
      <c r="BD109">
        <f>CORREL($AU$6:$AU$73,BD$6:BD$73)</f>
        <v>-0.243050047548204</v>
      </c>
      <c r="BE109">
        <f>CORREL($AU$6:$AU$73,BE$6:BE$73)</f>
        <v>0.0009897039261754458</v>
      </c>
      <c r="BG109">
        <f>CORREL($AU$6:$AU$73,BG$6:BG$73)</f>
        <v>0.14912084457426014</v>
      </c>
      <c r="BH109">
        <f>CORREL($AU$6:$AU$73,BH$6:BH$73)</f>
        <v>0.12499409981456634</v>
      </c>
      <c r="BI109">
        <f>CORREL($AU$6:$AU$73,BI$6:BI$73)</f>
        <v>0.26633787030644784</v>
      </c>
      <c r="BK109">
        <f>CORREL($AU$6:$AU$73,BK$6:BK$73)</f>
        <v>0.1464631943158759</v>
      </c>
      <c r="BL109">
        <f>CORREL($AU$6:$AU$73,BL$6:BL$73)</f>
        <v>-0.019269234841173863</v>
      </c>
      <c r="BM109">
        <f>CORREL($AU$6:$AU$73,BM$6:BM$73)</f>
        <v>-0.031894420196235236</v>
      </c>
      <c r="BO109">
        <f>CORREL($AU$6:$AU$73,BO$6:BO$73)</f>
        <v>-0.20097419925484697</v>
      </c>
      <c r="BP109">
        <f>CORREL($AU$6:$AU$73,BP$6:BP$73)</f>
        <v>0.1849332378808502</v>
      </c>
      <c r="BQ109">
        <f>CORREL($AU$6:$AU$73,BQ$6:BQ$73)</f>
        <v>0.010859591322216798</v>
      </c>
      <c r="BS109" s="14">
        <f t="shared" si="1"/>
        <v>0.03784622458393166</v>
      </c>
      <c r="BT109" s="23" t="s">
        <v>26</v>
      </c>
      <c r="BU109" s="14">
        <v>0.012159080090902068</v>
      </c>
      <c r="BV109" s="23" t="s">
        <v>168</v>
      </c>
      <c r="BW109" s="14">
        <f t="shared" si="24"/>
        <v>0.181294017748416</v>
      </c>
      <c r="BX109" s="17" t="str">
        <f t="shared" si="25"/>
        <v>AQI_B</v>
      </c>
    </row>
    <row r="110" spans="1:76" ht="12.75">
      <c r="A110" s="23" t="s">
        <v>27</v>
      </c>
      <c r="C110">
        <f>CORREL($AV$6:$AV$73,C$6:C$73)</f>
        <v>-0.3925903359927718</v>
      </c>
      <c r="D110">
        <f>CORREL($AV$6:$AV$73,D$6:D$73)</f>
        <v>-0.13653421757961728</v>
      </c>
      <c r="E110">
        <f>CORREL($AV$6:$AV$73,E$6:E$73)</f>
        <v>0.3642910751109696</v>
      </c>
      <c r="G110">
        <f>CORREL($AV$6:$AV$73,G$6:G$73)</f>
        <v>0.35386506121383093</v>
      </c>
      <c r="H110">
        <f>CORREL($AV$6:$AV$73,H$6:H$73)</f>
        <v>-0.23337131918189544</v>
      </c>
      <c r="I110">
        <f>CORREL($AV$6:$AV$73,I$6:I$73)</f>
        <v>0.14679868884905464</v>
      </c>
      <c r="K110">
        <f>CORREL($AV$6:$AV$73,K$6:K$73)</f>
        <v>0.34156411073501974</v>
      </c>
      <c r="L110">
        <f>CORREL($AV$6:$AV$73,L$6:L$73)</f>
        <v>-0.18796123170575024</v>
      </c>
      <c r="M110">
        <f>CORREL($AV$6:$AV$73,M$6:M$73)</f>
        <v>-0.2672296540349002</v>
      </c>
      <c r="O110">
        <f>CORREL($AV$6:$AV$73,O$6:O$73)</f>
        <v>-0.3447052209794843</v>
      </c>
      <c r="P110">
        <f>CORREL($AV$6:$AV$73,P$6:P$73)</f>
        <v>-0.17030346997988724</v>
      </c>
      <c r="Q110">
        <f>CORREL($AV$6:$AV$73,Q$6:Q$73)</f>
        <v>-0.14157969485896482</v>
      </c>
      <c r="S110">
        <f>CORREL($AV$6:$AV$73,S$6:S$73)</f>
        <v>-0.3000605409989931</v>
      </c>
      <c r="T110">
        <f>CORREL($AV$6:$AV$73,T$6:T$73)</f>
        <v>0.1329791711757666</v>
      </c>
      <c r="U110">
        <f>CORREL($AV$6:$AV$73,U$6:U$73)</f>
        <v>0.22236289267270273</v>
      </c>
      <c r="W110">
        <f>CORREL($AV$6:$AV$73,W$6:W$73)</f>
        <v>-0.22189496088090319</v>
      </c>
      <c r="X110">
        <f>CORREL($AV$6:$AV$73,X$6:X$73)</f>
        <v>0.5965480931531624</v>
      </c>
      <c r="Y110">
        <f>CORREL($AV$6:$AV$73,Y$6:Y$73)</f>
        <v>0.5718372909781917</v>
      </c>
      <c r="AA110">
        <f>CORREL($AV$6:$AV$73,AA$6:AA$73)</f>
        <v>-0.26626165070507785</v>
      </c>
      <c r="AB110">
        <f>CORREL($AV$6:$AV$73,AB$6:AB$73)</f>
        <v>0.4851497849066876</v>
      </c>
      <c r="AC110">
        <f>CORREL($AV$6:$AV$73,AC$6:AC$73)</f>
        <v>0.506172102819731</v>
      </c>
      <c r="AE110">
        <f>CORREL($AV$6:$AV$73,AE$6:AE$73)</f>
        <v>-0.2427442789875923</v>
      </c>
      <c r="AF110">
        <f>CORREL($AV$6:$AV$73,AF$6:AF$73)</f>
        <v>0.4090206190387386</v>
      </c>
      <c r="AG110">
        <f>CORREL($AV$6:$AV$73,AG$6:AG$73)</f>
        <v>0.5974791298435447</v>
      </c>
      <c r="AI110">
        <f>CORREL($AV$6:$AV$73,AI$6:AI$73)</f>
        <v>0.3110709437861737</v>
      </c>
      <c r="AJ110">
        <f>CORREL($AV$6:$AV$73,AJ$6:AJ$73)</f>
        <v>-0.20689307479957136</v>
      </c>
      <c r="AK110">
        <f>CORREL($AV$6:$AV$73,AK$6:AK$73)</f>
        <v>-0.11604616078986468</v>
      </c>
      <c r="AM110">
        <f>CORREL($AV$6:$AV$73,AM$6:AM$73)</f>
        <v>-0.4634601130719732</v>
      </c>
      <c r="AN110">
        <f>CORREL($AV$6:$AV$73,AN$6:AN$73)</f>
        <v>-0.18062063636132586</v>
      </c>
      <c r="AO110">
        <f>CORREL($AV$6:$AV$73,AO$6:AO$73)</f>
        <v>0.019949711056316304</v>
      </c>
      <c r="AQ110">
        <f>CORREL($AV$6:$AV$73,AQ$6:AQ$73)</f>
        <v>-0.42812547735501133</v>
      </c>
      <c r="AR110">
        <f>CORREL($AV$6:$AV$73,AR$6:AR$73)</f>
        <v>-0.09248731578394419</v>
      </c>
      <c r="AS110">
        <f>CORREL($AV$6:$AV$73,AS$6:AS$73)</f>
        <v>0.007532304847512104</v>
      </c>
      <c r="AU110">
        <f>CORREL($AV$6:$AV$73,AU$6:AU$73)</f>
        <v>0.30184429141881935</v>
      </c>
      <c r="AV110">
        <f>CORREL($AV$6:$AV$73,AV$6:AV$73)</f>
        <v>0.9999999999999999</v>
      </c>
      <c r="AW110">
        <f>CORREL($AV$6:$AV$73,AW$6:AW$73)</f>
        <v>0.4439629897808952</v>
      </c>
      <c r="AY110">
        <f>CORREL($AV$6:$AV$73,AY$6:AY$73)</f>
        <v>0.26561351138955624</v>
      </c>
      <c r="AZ110">
        <f>CORREL($AV$6:$AV$73,AZ$6:AZ$73)</f>
        <v>-0.1730300201791077</v>
      </c>
      <c r="BA110">
        <f>CORREL($AV$6:$AV$73,BA$6:BA$73)</f>
        <v>-0.036754585337496516</v>
      </c>
      <c r="BC110">
        <f>CORREL($AV$6:$AV$73,BC$6:BC$73)</f>
        <v>0.36827970393802084</v>
      </c>
      <c r="BD110">
        <f>CORREL($AV$6:$AV$73,BD$6:BD$73)</f>
        <v>0.08739321445946141</v>
      </c>
      <c r="BE110">
        <f>CORREL($AV$6:$AV$73,BE$6:BE$73)</f>
        <v>0.10515424114891406</v>
      </c>
      <c r="BG110">
        <f>CORREL($AV$6:$AV$73,BG$6:BG$73)</f>
        <v>-0.20140085424130905</v>
      </c>
      <c r="BH110">
        <f>CORREL($AV$6:$AV$73,BH$6:BH$73)</f>
        <v>0.12889082932172835</v>
      </c>
      <c r="BI110">
        <f>CORREL($AV$6:$AV$73,BI$6:BI$73)</f>
        <v>0.19284646176486836</v>
      </c>
      <c r="BK110">
        <f>CORREL($AV$6:$AV$73,BK$6:BK$73)</f>
        <v>0.35087040608844383</v>
      </c>
      <c r="BL110">
        <f>CORREL($AV$6:$AV$73,BL$6:BL$73)</f>
        <v>-0.17760072238598895</v>
      </c>
      <c r="BM110">
        <f>CORREL($AV$6:$AV$73,BM$6:BM$73)</f>
        <v>-0.038445200030830545</v>
      </c>
      <c r="BO110">
        <f>CORREL($AV$6:$AV$73,BO$6:BO$73)</f>
        <v>-0.09444966512624525</v>
      </c>
      <c r="BP110">
        <f>CORREL($AV$6:$AV$73,BP$6:BP$73)</f>
        <v>0.2370394553017789</v>
      </c>
      <c r="BQ110">
        <f>CORREL($AV$6:$AV$73,BQ$6:BQ$73)</f>
        <v>0.1612639357054526</v>
      </c>
      <c r="BS110" s="14">
        <f t="shared" si="1"/>
        <v>0.07049469841483991</v>
      </c>
      <c r="BT110" s="23" t="s">
        <v>27</v>
      </c>
      <c r="BU110" s="14">
        <v>0.011361939885833942</v>
      </c>
      <c r="BV110" s="17" t="s">
        <v>34</v>
      </c>
      <c r="BW110" s="14">
        <f t="shared" si="24"/>
        <v>0.17554353891570937</v>
      </c>
      <c r="BX110" s="17" t="str">
        <f t="shared" si="25"/>
        <v>Air_S, °C</v>
      </c>
    </row>
    <row r="111" spans="1:76" ht="12.75">
      <c r="A111" s="23" t="s">
        <v>120</v>
      </c>
      <c r="C111">
        <f>CORREL($AW$6:$AW$73,C$6:C$73)</f>
        <v>-0.12199191107734639</v>
      </c>
      <c r="D111">
        <f>CORREL($AW$6:$AW$73,D$6:D$73)</f>
        <v>-0.18949886817609934</v>
      </c>
      <c r="E111">
        <f>CORREL($AW$6:$AW$73,E$6:E$73)</f>
        <v>0.5647848421986251</v>
      </c>
      <c r="G111">
        <f>CORREL($AW$6:$AW$73,G$6:G$73)</f>
        <v>0.1536282326629159</v>
      </c>
      <c r="H111">
        <f>CORREL($AW$6:$AW$73,H$6:H$73)</f>
        <v>-0.1118753475891019</v>
      </c>
      <c r="I111">
        <f>CORREL($AW$6:$AW$73,I$6:I$73)</f>
        <v>0.046809700867995435</v>
      </c>
      <c r="K111">
        <f>CORREL($AW$6:$AW$73,K$6:K$73)</f>
        <v>0.1611411756897137</v>
      </c>
      <c r="L111">
        <f>CORREL($AW$6:$AW$73,L$6:L$73)</f>
        <v>-0.15653289478032503</v>
      </c>
      <c r="M111">
        <f>CORREL($AW$6:$AW$73,M$6:M$73)</f>
        <v>-0.1314642654311294</v>
      </c>
      <c r="O111">
        <f>CORREL($AW$6:$AW$73,O$6:O$73)</f>
        <v>-0.08824150739518202</v>
      </c>
      <c r="P111">
        <f>CORREL($AW$6:$AW$73,P$6:P$73)</f>
        <v>-0.13244375815397805</v>
      </c>
      <c r="Q111">
        <f>CORREL($AW$6:$AW$73,Q$6:Q$73)</f>
        <v>-0.09041719349523701</v>
      </c>
      <c r="S111">
        <f>CORREL($AW$6:$AW$73,S$6:S$73)</f>
        <v>-0.12343359280571806</v>
      </c>
      <c r="T111">
        <f>CORREL($AW$6:$AW$73,T$6:T$73)</f>
        <v>0.02908810246426858</v>
      </c>
      <c r="U111">
        <f>CORREL($AW$6:$AW$73,U$6:U$73)</f>
        <v>0.18376691066204295</v>
      </c>
      <c r="W111">
        <f>CORREL($AW$6:$AW$73,W$6:W$73)</f>
        <v>-0.09804021816325022</v>
      </c>
      <c r="X111">
        <f>CORREL($AW$6:$AW$73,X$6:X$73)</f>
        <v>0.35838217271297995</v>
      </c>
      <c r="Y111">
        <f>CORREL($AW$6:$AW$73,Y$6:Y$73)</f>
        <v>0.9720130339771864</v>
      </c>
      <c r="AA111">
        <f>CORREL($AW$6:$AW$73,AA$6:AA$73)</f>
        <v>-0.1081672689866944</v>
      </c>
      <c r="AB111">
        <f>CORREL($AW$6:$AW$73,AB$6:AB$73)</f>
        <v>0.2804901345662684</v>
      </c>
      <c r="AC111">
        <f>CORREL($AW$6:$AW$73,AC$6:AC$73)</f>
        <v>0.9746908534886137</v>
      </c>
      <c r="AE111">
        <f>CORREL($AW$6:$AW$73,AE$6:AE$73)</f>
        <v>-0.10948032741466003</v>
      </c>
      <c r="AF111">
        <f>CORREL($AW$6:$AW$73,AF$6:AF$73)</f>
        <v>0.24225841909331966</v>
      </c>
      <c r="AG111">
        <f>CORREL($AW$6:$AW$73,AG$6:AG$73)</f>
        <v>0.9588193090920618</v>
      </c>
      <c r="AI111">
        <f>CORREL($AW$6:$AW$73,AI$6:AI$73)</f>
        <v>0.2757673402728542</v>
      </c>
      <c r="AJ111">
        <f>CORREL($AW$6:$AW$73,AJ$6:AJ$73)</f>
        <v>-0.09780152319504636</v>
      </c>
      <c r="AK111">
        <f>CORREL($AW$6:$AW$73,AK$6:AK$73)</f>
        <v>-0.12320571478177311</v>
      </c>
      <c r="AM111">
        <f>CORREL($AW$6:$AW$73,AM$6:AM$73)</f>
        <v>-0.4497138672790855</v>
      </c>
      <c r="AN111">
        <f>CORREL($AW$6:$AW$73,AN$6:AN$73)</f>
        <v>-0.20924776331271158</v>
      </c>
      <c r="AO111">
        <f>CORREL($AW$6:$AW$73,AO$6:AO$73)</f>
        <v>-0.18469722778436248</v>
      </c>
      <c r="AQ111">
        <f>CORREL($AW$6:$AW$73,AQ$6:AQ$73)</f>
        <v>-0.22398261871991734</v>
      </c>
      <c r="AR111">
        <f>CORREL($AW$6:$AW$73,AR$6:AR$73)</f>
        <v>-0.10228706797626812</v>
      </c>
      <c r="AS111">
        <f>CORREL($AW$6:$AW$73,AS$6:AS$73)</f>
        <v>-0.04140510406093623</v>
      </c>
      <c r="AU111">
        <f>CORREL($AW$6:$AW$73,AU$6:AU$73)</f>
        <v>0.08394004318976517</v>
      </c>
      <c r="AV111">
        <f>CORREL($AW$6:$AW$73,AV$6:AV$73)</f>
        <v>0.4439629897808952</v>
      </c>
      <c r="AW111">
        <f>CORREL($AW$6:$AW$73,AW$6:AW$73)</f>
        <v>0.9999999999999998</v>
      </c>
      <c r="AY111">
        <f>CORREL($AW$6:$AW$73,AY$6:AY$73)</f>
        <v>0.20277858427419343</v>
      </c>
      <c r="AZ111">
        <f>CORREL($AW$6:$AW$73,AZ$6:AZ$73)</f>
        <v>-0.1657707394073921</v>
      </c>
      <c r="BA111">
        <f>CORREL($AW$6:$AW$73,BA$6:BA$73)</f>
        <v>-0.05782095937453035</v>
      </c>
      <c r="BC111">
        <f>CORREL($AW$6:$AW$73,BC$6:BC$73)</f>
        <v>0.33009966373760824</v>
      </c>
      <c r="BD111">
        <f>CORREL($AW$6:$AW$73,BD$6:BD$73)</f>
        <v>0.27506730586557954</v>
      </c>
      <c r="BE111">
        <f>CORREL($AW$6:$AW$73,BE$6:BE$73)</f>
        <v>0.4717830192085747</v>
      </c>
      <c r="BG111">
        <f>CORREL($AW$6:$AW$73,BG$6:BG$73)</f>
        <v>0.09536124863169675</v>
      </c>
      <c r="BH111">
        <f>CORREL($AW$6:$AW$73,BH$6:BH$73)</f>
        <v>-0.08751698572828003</v>
      </c>
      <c r="BI111">
        <f>CORREL($AW$6:$AW$73,BI$6:BI$73)</f>
        <v>-0.009572006445840055</v>
      </c>
      <c r="BK111">
        <f>CORREL($AW$6:$AW$73,BK$6:BK$73)</f>
        <v>0.25392303925707044</v>
      </c>
      <c r="BL111">
        <f>CORREL($AW$6:$AW$73,BL$6:BL$73)</f>
        <v>0.009042842597916956</v>
      </c>
      <c r="BM111">
        <f>CORREL($AW$6:$AW$73,BM$6:BM$73)</f>
        <v>-0.031074777160082827</v>
      </c>
      <c r="BO111">
        <f>CORREL($AW$6:$AW$73,BO$6:BO$73)</f>
        <v>-0.08329272340415866</v>
      </c>
      <c r="BP111">
        <f>CORREL($AW$6:$AW$73,BP$6:BP$73)</f>
        <v>0.09896025594015824</v>
      </c>
      <c r="BQ111">
        <f>CORREL($AW$6:$AW$73,BQ$6:BQ$73)</f>
        <v>0.3664491033611884</v>
      </c>
      <c r="BS111" s="14">
        <f t="shared" si="1"/>
        <v>0.10792219787243895</v>
      </c>
      <c r="BT111" s="23" t="s">
        <v>120</v>
      </c>
      <c r="BU111" s="14">
        <v>0.010346762711379225</v>
      </c>
      <c r="BV111" s="17" t="s">
        <v>35</v>
      </c>
      <c r="BW111" s="14">
        <f t="shared" si="24"/>
        <v>0.17552897006047297</v>
      </c>
      <c r="BX111" s="23" t="str">
        <f t="shared" si="25"/>
        <v>TDS_I, g/L</v>
      </c>
    </row>
    <row r="112" spans="1:76" ht="12.75">
      <c r="A112" s="17" t="s">
        <v>34</v>
      </c>
      <c r="C112">
        <f>CORREL($AY$6:$AY$73,C$6:C$73)</f>
        <v>-0.8625648550029438</v>
      </c>
      <c r="D112">
        <f>CORREL($AY$6:$AY$73,D$6:D$73)</f>
        <v>0.18184631475815044</v>
      </c>
      <c r="E112">
        <f>CORREL($AY$6:$AY$73,E$6:E$73)</f>
        <v>-0.0926734335401569</v>
      </c>
      <c r="G112">
        <f>CORREL($AY$6:$AY$73,G$6:G$73)</f>
        <v>0.8308586358451839</v>
      </c>
      <c r="H112">
        <f>CORREL($AY$6:$AY$73,H$6:H$73)</f>
        <v>-0.24061180657126446</v>
      </c>
      <c r="I112">
        <f>CORREL($AY$6:$AY$73,I$6:I$73)</f>
        <v>0.10606719031184438</v>
      </c>
      <c r="K112">
        <f>CORREL($AY$6:$AY$73,K$6:K$73)</f>
        <v>0.9301543587045411</v>
      </c>
      <c r="L112">
        <f>CORREL($AY$6:$AY$73,L$6:L$73)</f>
        <v>-0.09782142095389035</v>
      </c>
      <c r="M112">
        <f>CORREL($AY$6:$AY$73,M$6:M$73)</f>
        <v>-0.5015954006726299</v>
      </c>
      <c r="O112">
        <f>CORREL($AY$6:$AY$73,O$6:O$73)</f>
        <v>-0.7760367188768823</v>
      </c>
      <c r="P112">
        <f>CORREL($AY$6:$AY$73,P$6:P$73)</f>
        <v>0.19483852415892952</v>
      </c>
      <c r="Q112">
        <f>CORREL($AY$6:$AY$73,Q$6:Q$73)</f>
        <v>0.08910351772787324</v>
      </c>
      <c r="S112">
        <f>CORREL($AY$6:$AY$73,S$6:S$73)</f>
        <v>-0.6761309731100964</v>
      </c>
      <c r="T112">
        <f>CORREL($AY$6:$AY$73,T$6:T$73)</f>
        <v>0.35579043660512744</v>
      </c>
      <c r="U112">
        <f>CORREL($AY$6:$AY$73,U$6:U$73)</f>
        <v>0.27792897650665727</v>
      </c>
      <c r="W112">
        <f>CORREL($AY$6:$AY$73,W$6:W$73)</f>
        <v>-0.7791222115343105</v>
      </c>
      <c r="X112">
        <f>CORREL($AY$6:$AY$73,X$6:X$73)</f>
        <v>0.043587449365951346</v>
      </c>
      <c r="Y112">
        <f>CORREL($AY$6:$AY$73,Y$6:Y$73)</f>
        <v>0.2085866046305807</v>
      </c>
      <c r="AA112">
        <f>CORREL($AY$6:$AY$73,AA$6:AA$73)</f>
        <v>-0.7871954303856583</v>
      </c>
      <c r="AB112">
        <f>CORREL($AY$6:$AY$73,AB$6:AB$73)</f>
        <v>0.059437525590835046</v>
      </c>
      <c r="AC112">
        <f>CORREL($AY$6:$AY$73,AC$6:AC$73)</f>
        <v>0.21338018308446075</v>
      </c>
      <c r="AE112">
        <f>CORREL($AY$6:$AY$73,AE$6:AE$73)</f>
        <v>-0.7573163435544306</v>
      </c>
      <c r="AF112">
        <f>CORREL($AY$6:$AY$73,AF$6:AF$73)</f>
        <v>0.021143237741622824</v>
      </c>
      <c r="AG112">
        <f>CORREL($AY$6:$AY$73,AG$6:AG$73)</f>
        <v>0.20199559645743945</v>
      </c>
      <c r="AI112">
        <f>CORREL($AY$6:$AY$73,AI$6:AI$73)</f>
        <v>0.9760643446229329</v>
      </c>
      <c r="AJ112">
        <f>CORREL($AY$6:$AY$73,AJ$6:AJ$73)</f>
        <v>-0.05861835211479981</v>
      </c>
      <c r="AK112">
        <f>CORREL($AY$6:$AY$73,AK$6:AK$73)</f>
        <v>-0.15828655837442396</v>
      </c>
      <c r="AM112">
        <f>CORREL($AY$6:$AY$73,AM$6:AM$73)</f>
        <v>0.026502965166436767</v>
      </c>
      <c r="AN112">
        <f>CORREL($AY$6:$AY$73,AN$6:AN$73)</f>
        <v>0.11715291853029987</v>
      </c>
      <c r="AO112">
        <f>CORREL($AY$6:$AY$73,AO$6:AO$73)</f>
        <v>0.049584112906483804</v>
      </c>
      <c r="AQ112">
        <f>CORREL($AY$6:$AY$73,AQ$6:AQ$73)</f>
        <v>-0.8058295326762912</v>
      </c>
      <c r="AR112">
        <f>CORREL($AY$6:$AY$73,AR$6:AR$73)</f>
        <v>-0.19140647579332162</v>
      </c>
      <c r="AS112">
        <f>CORREL($AY$6:$AY$73,AS$6:AS$73)</f>
        <v>-0.295563696449399</v>
      </c>
      <c r="AU112">
        <f>CORREL($AY$6:$AY$73,AU$6:AU$73)</f>
        <v>0.6237171207934555</v>
      </c>
      <c r="AV112">
        <f>CORREL($AY$6:$AY$73,AV$6:AV$73)</f>
        <v>0.26561351138955624</v>
      </c>
      <c r="AW112">
        <f>CORREL($AY$6:$AY$73,AW$6:AW$73)</f>
        <v>0.20277858427419343</v>
      </c>
      <c r="AY112">
        <f>CORREL($AY$6:$AY$73,AY$6:AY$73)</f>
        <v>1.0000000000000002</v>
      </c>
      <c r="AZ112">
        <f>CORREL($AY$6:$AY$73,AZ$6:AZ$73)</f>
        <v>0.03516769584994923</v>
      </c>
      <c r="BA112">
        <f>CORREL($AY$6:$AY$73,BA$6:BA$73)</f>
        <v>-0.15123830635486815</v>
      </c>
      <c r="BC112">
        <f>CORREL($AY$6:$AY$73,BC$6:BC$73)</f>
        <v>-0.11909650255753503</v>
      </c>
      <c r="BD112">
        <f>CORREL($AY$6:$AY$73,BD$6:BD$73)</f>
        <v>-0.21631640202609057</v>
      </c>
      <c r="BE112">
        <f>CORREL($AY$6:$AY$73,BE$6:BE$73)</f>
        <v>0.19657319805477635</v>
      </c>
      <c r="BG112">
        <f>CORREL($AY$6:$AY$73,BG$6:BG$73)</f>
        <v>0.31996944898725044</v>
      </c>
      <c r="BH112">
        <f>CORREL($AY$6:$AY$73,BH$6:BH$73)</f>
        <v>0.11292366466323843</v>
      </c>
      <c r="BI112">
        <f>CORREL($AY$6:$AY$73,BI$6:BI$73)</f>
        <v>0.18709741114472944</v>
      </c>
      <c r="BK112">
        <f>CORREL($AY$6:$AY$73,BK$6:BK$73)</f>
        <v>0.16059624188361973</v>
      </c>
      <c r="BL112">
        <f>CORREL($AY$6:$AY$73,BL$6:BL$73)</f>
        <v>0.3312017059187167</v>
      </c>
      <c r="BM112">
        <f>CORREL($AY$6:$AY$73,BM$6:BM$73)</f>
        <v>0.029745044707204866</v>
      </c>
      <c r="BO112">
        <f>CORREL($AY$6:$AY$73,BO$6:BO$73)</f>
        <v>-0.2748234536111861</v>
      </c>
      <c r="BP112">
        <f>CORREL($AY$6:$AY$73,BP$6:BP$73)</f>
        <v>0.04497880966066467</v>
      </c>
      <c r="BQ112">
        <f>CORREL($AY$6:$AY$73,BQ$6:BQ$73)</f>
        <v>0.027321478295003625</v>
      </c>
      <c r="BS112" s="14">
        <f t="shared" si="1"/>
        <v>0.011361939885833942</v>
      </c>
      <c r="BT112" s="17" t="s">
        <v>34</v>
      </c>
      <c r="BU112" s="14">
        <v>0.009788580788217593</v>
      </c>
      <c r="BV112" s="20" t="s">
        <v>30</v>
      </c>
      <c r="BW112" s="14">
        <f t="shared" si="24"/>
        <v>0.1732052760754094</v>
      </c>
      <c r="BX112" s="17" t="str">
        <f t="shared" si="25"/>
        <v>AQI_I</v>
      </c>
    </row>
    <row r="113" spans="1:76" ht="12.75">
      <c r="A113" s="17" t="s">
        <v>35</v>
      </c>
      <c r="C113">
        <f>CORREL($AZ$6:$AZ$73,C$6:C$73)</f>
        <v>-0.007078406946918075</v>
      </c>
      <c r="D113">
        <f>CORREL($AZ$6:$AZ$73,D$6:D$73)</f>
        <v>0.25194069879890685</v>
      </c>
      <c r="E113">
        <f>CORREL($AZ$6:$AZ$73,E$6:E$73)</f>
        <v>-0.2648341676330943</v>
      </c>
      <c r="G113">
        <f>CORREL($AZ$6:$AZ$73,G$6:G$73)</f>
        <v>-0.08429772382825558</v>
      </c>
      <c r="H113">
        <f>CORREL($AZ$6:$AZ$73,H$6:H$73)</f>
        <v>0.09978762731358579</v>
      </c>
      <c r="I113">
        <f>CORREL($AZ$6:$AZ$73,I$6:I$73)</f>
        <v>0.041757225774812</v>
      </c>
      <c r="K113">
        <f>CORREL($AZ$6:$AZ$73,K$6:K$73)</f>
        <v>-0.10461824701559001</v>
      </c>
      <c r="L113">
        <f>CORREL($AZ$6:$AZ$73,L$6:L$73)</f>
        <v>-0.0908878113156555</v>
      </c>
      <c r="M113">
        <f>CORREL($AZ$6:$AZ$73,M$6:M$73)</f>
        <v>0.12836592320290657</v>
      </c>
      <c r="O113">
        <f>CORREL($AZ$6:$AZ$73,O$6:O$73)</f>
        <v>0.042388548327149604</v>
      </c>
      <c r="P113">
        <f>CORREL($AZ$6:$AZ$73,P$6:P$73)</f>
        <v>0.2782922528954688</v>
      </c>
      <c r="Q113">
        <f>CORREL($AZ$6:$AZ$73,Q$6:Q$73)</f>
        <v>0.26002521276129326</v>
      </c>
      <c r="S113">
        <f>CORREL($AZ$6:$AZ$73,S$6:S$73)</f>
        <v>0.15869129396453768</v>
      </c>
      <c r="T113">
        <f>CORREL($AZ$6:$AZ$73,T$6:T$73)</f>
        <v>-0.259314540626967</v>
      </c>
      <c r="U113">
        <f>CORREL($AZ$6:$AZ$73,U$6:U$73)</f>
        <v>-0.1513284071737991</v>
      </c>
      <c r="W113">
        <f>CORREL($AZ$6:$AZ$73,W$6:W$73)</f>
        <v>-0.13135715962035355</v>
      </c>
      <c r="X113">
        <f>CORREL($AZ$6:$AZ$73,X$6:X$73)</f>
        <v>-0.2165516654864363</v>
      </c>
      <c r="Y113">
        <f>CORREL($AZ$6:$AZ$73,Y$6:Y$73)</f>
        <v>-0.1779310613900367</v>
      </c>
      <c r="AA113">
        <f>CORREL($AZ$6:$AZ$73,AA$6:AA$73)</f>
        <v>-0.039708354116818924</v>
      </c>
      <c r="AB113">
        <f>CORREL($AZ$6:$AZ$73,AB$6:AB$73)</f>
        <v>-0.22774335905318968</v>
      </c>
      <c r="AC113">
        <f>CORREL($AZ$6:$AZ$73,AC$6:AC$73)</f>
        <v>-0.17540161305919272</v>
      </c>
      <c r="AE113">
        <f>CORREL($AZ$6:$AZ$73,AE$6:AE$73)</f>
        <v>-0.11774930730564473</v>
      </c>
      <c r="AF113">
        <f>CORREL($AZ$6:$AZ$73,AF$6:AF$73)</f>
        <v>-0.24321106119675434</v>
      </c>
      <c r="AG113">
        <f>CORREL($AZ$6:$AZ$73,AG$6:AG$73)</f>
        <v>-0.18705220047716117</v>
      </c>
      <c r="AI113">
        <f>CORREL($AZ$6:$AZ$73,AI$6:AI$73)</f>
        <v>0.007703892816546068</v>
      </c>
      <c r="AJ113">
        <f>CORREL($AZ$6:$AZ$73,AJ$6:AJ$73)</f>
        <v>0.8387829549784143</v>
      </c>
      <c r="AK113">
        <f>CORREL($AZ$6:$AZ$73,AK$6:AK$73)</f>
        <v>0.6335996096510361</v>
      </c>
      <c r="AM113">
        <f>CORREL($AZ$6:$AZ$73,AM$6:AM$73)</f>
        <v>0.25483345909900645</v>
      </c>
      <c r="AN113">
        <f>CORREL($AZ$6:$AZ$73,AN$6:AN$73)</f>
        <v>0.16689999146288362</v>
      </c>
      <c r="AO113">
        <f>CORREL($AZ$6:$AZ$73,AO$6:AO$73)</f>
        <v>-0.023185366184650447</v>
      </c>
      <c r="AQ113">
        <f>CORREL($AZ$6:$AZ$73,AQ$6:AQ$73)</f>
        <v>0.033342193508274325</v>
      </c>
      <c r="AR113">
        <f>CORREL($AZ$6:$AZ$73,AR$6:AR$73)</f>
        <v>-0.0724848759233992</v>
      </c>
      <c r="AS113">
        <f>CORREL($AZ$6:$AZ$73,AS$6:AS$73)</f>
        <v>0.009451878821101585</v>
      </c>
      <c r="AU113">
        <f>CORREL($AZ$6:$AZ$73,AU$6:AU$73)</f>
        <v>-0.029937387040522342</v>
      </c>
      <c r="AV113">
        <f>CORREL($AZ$6:$AZ$73,AV$6:AV$73)</f>
        <v>-0.1730300201791077</v>
      </c>
      <c r="AW113">
        <f>CORREL($AZ$6:$AZ$73,AW$6:AW$73)</f>
        <v>-0.1657707394073921</v>
      </c>
      <c r="AY113">
        <f>CORREL($AZ$6:$AZ$73,AY$6:AY$73)</f>
        <v>0.03516769584994923</v>
      </c>
      <c r="AZ113">
        <f>CORREL($AZ$6:$AZ$73,AZ$6:AZ$73)</f>
        <v>1</v>
      </c>
      <c r="BA113">
        <f>CORREL($AZ$6:$AZ$73,BA$6:BA$73)</f>
        <v>0.5389496129564338</v>
      </c>
      <c r="BC113">
        <f>CORREL($AZ$6:$AZ$73,BC$6:BC$73)</f>
        <v>-0.24732466703711892</v>
      </c>
      <c r="BD113">
        <f>CORREL($AZ$6:$AZ$73,BD$6:BD$73)</f>
        <v>-0.2311806297565685</v>
      </c>
      <c r="BE113">
        <f>CORREL($AZ$6:$AZ$73,BE$6:BE$73)</f>
        <v>-0.1894904702582848</v>
      </c>
      <c r="BG113">
        <f>CORREL($AZ$6:$AZ$73,BG$6:BG$73)</f>
        <v>0.42716476026252337</v>
      </c>
      <c r="BH113">
        <f>CORREL($AZ$6:$AZ$73,BH$6:BH$73)</f>
        <v>0.16452274980115064</v>
      </c>
      <c r="BI113">
        <f>CORREL($AZ$6:$AZ$73,BI$6:BI$73)</f>
        <v>-0.0059422234442650795</v>
      </c>
      <c r="BK113">
        <f>CORREL($AZ$6:$AZ$73,BK$6:BK$73)</f>
        <v>-0.4053518217576262</v>
      </c>
      <c r="BL113">
        <f>CORREL($AZ$6:$AZ$73,BL$6:BL$73)</f>
        <v>-0.17300992528407752</v>
      </c>
      <c r="BM113">
        <f>CORREL($AZ$6:$AZ$73,BM$6:BM$73)</f>
        <v>0.04552352113653043</v>
      </c>
      <c r="BO113">
        <f>CORREL($AZ$6:$AZ$73,BO$6:BO$73)</f>
        <v>-0.39899011705722986</v>
      </c>
      <c r="BP113">
        <f>CORREL($AZ$6:$AZ$73,BP$6:BP$73)</f>
        <v>-0.286427763596063</v>
      </c>
      <c r="BQ113">
        <f>CORREL($AZ$6:$AZ$73,BQ$6:BQ$73)</f>
        <v>-0.008315111929996342</v>
      </c>
      <c r="BS113" s="14">
        <f t="shared" si="1"/>
        <v>0.010346762711379225</v>
      </c>
      <c r="BT113" s="17" t="s">
        <v>35</v>
      </c>
      <c r="BU113" s="14">
        <v>0.009229054415536828</v>
      </c>
      <c r="BV113" s="17" t="s">
        <v>70</v>
      </c>
      <c r="BW113" s="14">
        <f t="shared" si="24"/>
        <v>0.1719488510429066</v>
      </c>
      <c r="BX113" s="23" t="str">
        <f t="shared" si="25"/>
        <v>TDS_S, g/L</v>
      </c>
    </row>
    <row r="114" spans="1:76" ht="12.75">
      <c r="A114" s="17" t="s">
        <v>121</v>
      </c>
      <c r="C114">
        <f>CORREL($BA$6:$BA$73,C$6:C$73)</f>
        <v>0.08747391402277326</v>
      </c>
      <c r="D114">
        <f>CORREL($BA$6:$BA$73,D$6:D$73)</f>
        <v>0.1730348451183229</v>
      </c>
      <c r="E114">
        <f>CORREL($BA$6:$BA$73,E$6:E$73)</f>
        <v>-0.021642263379779255</v>
      </c>
      <c r="G114">
        <f>CORREL($BA$6:$BA$73,G$6:G$73)</f>
        <v>-0.15143670601198206</v>
      </c>
      <c r="H114">
        <f>CORREL($BA$6:$BA$73,H$6:H$73)</f>
        <v>0.1857630321568868</v>
      </c>
      <c r="I114">
        <f>CORREL($BA$6:$BA$73,I$6:I$73)</f>
        <v>0.10844422915293804</v>
      </c>
      <c r="K114">
        <f>CORREL($BA$6:$BA$73,K$6:K$73)</f>
        <v>-0.1995445727314983</v>
      </c>
      <c r="L114">
        <f>CORREL($BA$6:$BA$73,L$6:L$73)</f>
        <v>-0.07106703531575713</v>
      </c>
      <c r="M114">
        <f>CORREL($BA$6:$BA$73,M$6:M$73)</f>
        <v>0.19113203485085833</v>
      </c>
      <c r="O114">
        <f>CORREL($BA$6:$BA$73,O$6:O$73)</f>
        <v>0.09687407095986389</v>
      </c>
      <c r="P114">
        <f>CORREL($BA$6:$BA$73,P$6:P$73)</f>
        <v>0.19254530892921362</v>
      </c>
      <c r="Q114">
        <f>CORREL($BA$6:$BA$73,Q$6:Q$73)</f>
        <v>0.3602773142988933</v>
      </c>
      <c r="S114">
        <f>CORREL($BA$6:$BA$73,S$6:S$73)</f>
        <v>0.24409325238454455</v>
      </c>
      <c r="T114">
        <f>CORREL($BA$6:$BA$73,T$6:T$73)</f>
        <v>-0.24657881552282326</v>
      </c>
      <c r="U114">
        <f>CORREL($BA$6:$BA$73,U$6:U$73)</f>
        <v>-0.23581736574066756</v>
      </c>
      <c r="W114">
        <f>CORREL($BA$6:$BA$73,W$6:W$73)</f>
        <v>-0.04310146835458693</v>
      </c>
      <c r="X114">
        <f>CORREL($BA$6:$BA$73,X$6:X$73)</f>
        <v>-0.08565978732424451</v>
      </c>
      <c r="Y114">
        <f>CORREL($BA$6:$BA$73,Y$6:Y$73)</f>
        <v>-0.07556223451529442</v>
      </c>
      <c r="AA114">
        <f>CORREL($BA$6:$BA$73,AA$6:AA$73)</f>
        <v>0.05034842672814585</v>
      </c>
      <c r="AB114">
        <f>CORREL($BA$6:$BA$73,AB$6:AB$73)</f>
        <v>-0.13031795499265486</v>
      </c>
      <c r="AC114">
        <f>CORREL($BA$6:$BA$73,AC$6:AC$73)</f>
        <v>-0.11964356038357905</v>
      </c>
      <c r="AE114">
        <f>CORREL($BA$6:$BA$73,AE$6:AE$73)</f>
        <v>-0.03621764609630765</v>
      </c>
      <c r="AF114">
        <f>CORREL($BA$6:$BA$73,AF$6:AF$73)</f>
        <v>-0.1543835577348066</v>
      </c>
      <c r="AG114">
        <f>CORREL($BA$6:$BA$73,AG$6:AG$73)</f>
        <v>-0.0813014972404194</v>
      </c>
      <c r="AI114">
        <f>CORREL($BA$6:$BA$73,AI$6:AI$73)</f>
        <v>-0.1538098372855568</v>
      </c>
      <c r="AJ114">
        <f>CORREL($BA$6:$BA$73,AJ$6:AJ$73)</f>
        <v>0.5058676945436096</v>
      </c>
      <c r="AK114">
        <f>CORREL($BA$6:$BA$73,AK$6:AK$73)</f>
        <v>0.5407913436211541</v>
      </c>
      <c r="AM114">
        <f>CORREL($BA$6:$BA$73,AM$6:AM$73)</f>
        <v>0.09095055146087724</v>
      </c>
      <c r="AN114">
        <f>CORREL($BA$6:$BA$73,AN$6:AN$73)</f>
        <v>0.1136691387065661</v>
      </c>
      <c r="AO114">
        <f>CORREL($BA$6:$BA$73,AO$6:AO$73)</f>
        <v>0.014931487935445934</v>
      </c>
      <c r="AQ114">
        <f>CORREL($BA$6:$BA$73,AQ$6:AQ$73)</f>
        <v>0.049057701124361884</v>
      </c>
      <c r="AR114">
        <f>CORREL($BA$6:$BA$73,AR$6:AR$73)</f>
        <v>0.0510401039956368</v>
      </c>
      <c r="AS114">
        <f>CORREL($BA$6:$BA$73,AS$6:AS$73)</f>
        <v>0.036026899186834264</v>
      </c>
      <c r="AU114">
        <f>CORREL($BA$6:$BA$73,AU$6:AU$73)</f>
        <v>-0.03686258480480291</v>
      </c>
      <c r="AV114">
        <f>CORREL($BA$6:$BA$73,AV$6:AV$73)</f>
        <v>-0.036754585337496516</v>
      </c>
      <c r="AW114">
        <f>CORREL($BA$6:$BA$73,AW$6:AW$73)</f>
        <v>-0.05782095937453035</v>
      </c>
      <c r="AY114">
        <f>CORREL($BA$6:$BA$73,AY$6:AY$73)</f>
        <v>-0.15123830635486815</v>
      </c>
      <c r="AZ114">
        <f>CORREL($BA$6:$BA$73,AZ$6:AZ$73)</f>
        <v>0.5389496129564338</v>
      </c>
      <c r="BA114">
        <f>CORREL($BA$6:$BA$73,BA$6:BA$73)</f>
        <v>1</v>
      </c>
      <c r="BC114">
        <f>CORREL($BA$6:$BA$73,BC$6:BC$73)</f>
        <v>-0.14736531672673153</v>
      </c>
      <c r="BD114">
        <f>CORREL($BA$6:$BA$73,BD$6:BD$73)</f>
        <v>-0.07569629277478584</v>
      </c>
      <c r="BE114">
        <f>CORREL($BA$6:$BA$73,BE$6:BE$73)</f>
        <v>-0.07253103143629559</v>
      </c>
      <c r="BG114">
        <f>CORREL($BA$6:$BA$73,BG$6:BG$73)</f>
        <v>0.16790342184085622</v>
      </c>
      <c r="BH114">
        <f>CORREL($BA$6:$BA$73,BH$6:BH$73)</f>
        <v>0.34262665405818676</v>
      </c>
      <c r="BI114">
        <f>CORREL($BA$6:$BA$73,BI$6:BI$73)</f>
        <v>0.2880552600047958</v>
      </c>
      <c r="BK114">
        <f>CORREL($BA$6:$BA$73,BK$6:BK$73)</f>
        <v>-0.47233945629043766</v>
      </c>
      <c r="BL114">
        <f>CORREL($BA$6:$BA$73,BL$6:BL$73)</f>
        <v>-0.14044344692565378</v>
      </c>
      <c r="BM114">
        <f>CORREL($BA$6:$BA$73,BM$6:BM$73)</f>
        <v>0.2053536620699894</v>
      </c>
      <c r="BO114">
        <f>CORREL($BA$6:$BA$73,BO$6:BO$73)</f>
        <v>-0.20535429621764598</v>
      </c>
      <c r="BP114">
        <f>CORREL($BA$6:$BA$73,BP$6:BP$73)</f>
        <v>-0.055166695103596196</v>
      </c>
      <c r="BQ114">
        <f>CORREL($BA$6:$BA$73,BQ$6:BQ$73)</f>
        <v>-0.059853250617190906</v>
      </c>
      <c r="BS114" s="14">
        <f t="shared" si="1"/>
        <v>0.04544508697084697</v>
      </c>
      <c r="BT114" s="17" t="s">
        <v>121</v>
      </c>
      <c r="BU114" s="14">
        <v>0.0030602976349400554</v>
      </c>
      <c r="BV114" s="20" t="s">
        <v>13</v>
      </c>
      <c r="BW114" s="14">
        <f t="shared" si="24"/>
        <v>0.16893632437072853</v>
      </c>
      <c r="BX114" s="20" t="str">
        <f t="shared" si="25"/>
        <v>Temp_I,cm</v>
      </c>
    </row>
    <row r="115" spans="1:76" ht="12.75">
      <c r="A115" s="17" t="s">
        <v>37</v>
      </c>
      <c r="C115">
        <f>CORREL($BC$6:$BC$73,C$6:C$73)</f>
        <v>0.11737591432211483</v>
      </c>
      <c r="D115">
        <f>CORREL($BC$6:$BC$73,D$6:D$73)</f>
        <v>-0.24871508597059644</v>
      </c>
      <c r="E115">
        <f>CORREL($BC$6:$BC$73,E$6:E$73)</f>
        <v>0.4433047475955501</v>
      </c>
      <c r="G115">
        <f>CORREL($BC$6:$BC$73,G$6:G$73)</f>
        <v>-0.06878212407617554</v>
      </c>
      <c r="H115">
        <f>CORREL($BC$6:$BC$73,H$6:H$73)</f>
        <v>-0.07004659060077585</v>
      </c>
      <c r="I115">
        <f>CORREL($BC$6:$BC$73,I$6:I$73)</f>
        <v>0.06894373099367149</v>
      </c>
      <c r="K115">
        <f>CORREL($BC$6:$BC$73,K$6:K$73)</f>
        <v>-0.0966914560389065</v>
      </c>
      <c r="L115">
        <f>CORREL($BC$6:$BC$73,L$6:L$73)</f>
        <v>-0.13528534855470473</v>
      </c>
      <c r="M115">
        <f>CORREL($BC$6:$BC$73,M$6:M$73)</f>
        <v>-0.1757496347862468</v>
      </c>
      <c r="O115">
        <f>CORREL($BC$6:$BC$73,O$6:O$73)</f>
        <v>0.16273609693845387</v>
      </c>
      <c r="P115">
        <f>CORREL($BC$6:$BC$73,P$6:P$73)</f>
        <v>-0.02850522691633208</v>
      </c>
      <c r="Q115">
        <f>CORREL($BC$6:$BC$73,Q$6:Q$73)</f>
        <v>-0.12725191874811306</v>
      </c>
      <c r="S115">
        <f>CORREL($BC$6:$BC$73,S$6:S$73)</f>
        <v>0.062343214261924865</v>
      </c>
      <c r="T115">
        <f>CORREL($BC$6:$BC$73,T$6:T$73)</f>
        <v>0.262721237411241</v>
      </c>
      <c r="U115">
        <f>CORREL($BC$6:$BC$73,U$6:U$73)</f>
        <v>0.1861002669260909</v>
      </c>
      <c r="W115">
        <f>CORREL($BC$6:$BC$73,W$6:W$73)</f>
        <v>0.1792330207088641</v>
      </c>
      <c r="X115">
        <f>CORREL($BC$6:$BC$73,X$6:X$73)</f>
        <v>0.6695300599321534</v>
      </c>
      <c r="Y115">
        <f>CORREL($BC$6:$BC$73,Y$6:Y$73)</f>
        <v>0.4002651375699606</v>
      </c>
      <c r="AA115">
        <f>CORREL($BC$6:$BC$73,AA$6:AA$73)</f>
        <v>0.13065981285123485</v>
      </c>
      <c r="AB115">
        <f>CORREL($BC$6:$BC$73,AB$6:AB$73)</f>
        <v>0.6367010070636361</v>
      </c>
      <c r="AC115">
        <f>CORREL($BC$6:$BC$73,AC$6:AC$73)</f>
        <v>0.37717243073819207</v>
      </c>
      <c r="AE115">
        <f>CORREL($BC$6:$BC$73,AE$6:AE$73)</f>
        <v>0.13598217428167717</v>
      </c>
      <c r="AF115">
        <f>CORREL($BC$6:$BC$73,AF$6:AF$73)</f>
        <v>0.5599677837044167</v>
      </c>
      <c r="AG115">
        <f>CORREL($BC$6:$BC$73,AG$6:AG$73)</f>
        <v>0.4435794369303473</v>
      </c>
      <c r="AI115">
        <f>CORREL($BC$6:$BC$73,AI$6:AI$73)</f>
        <v>-0.06591081275887087</v>
      </c>
      <c r="AJ115">
        <f>CORREL($BC$6:$BC$73,AJ$6:AJ$73)</f>
        <v>-0.1842025737029076</v>
      </c>
      <c r="AK115">
        <f>CORREL($BC$6:$BC$73,AK$6:AK$73)</f>
        <v>-0.2127372390342771</v>
      </c>
      <c r="AM115">
        <f>CORREL($BC$6:$BC$73,AM$6:AM$73)</f>
        <v>-0.38351942272832207</v>
      </c>
      <c r="AN115">
        <f>CORREL($BC$6:$BC$73,AN$6:AN$73)</f>
        <v>-0.12155878490468164</v>
      </c>
      <c r="AO115">
        <f>CORREL($BC$6:$BC$73,AO$6:AO$73)</f>
        <v>-0.08084398770975428</v>
      </c>
      <c r="AQ115">
        <f>CORREL($BC$6:$BC$73,AQ$6:AQ$73)</f>
        <v>0.08305192573906985</v>
      </c>
      <c r="AR115">
        <f>CORREL($BC$6:$BC$73,AR$6:AR$73)</f>
        <v>-0.007087828472207826</v>
      </c>
      <c r="AS115">
        <f>CORREL($BC$6:$BC$73,AS$6:AS$73)</f>
        <v>0.25044159640798147</v>
      </c>
      <c r="AU115">
        <f>CORREL($BC$6:$BC$73,AU$6:AU$73)</f>
        <v>-0.04227762131220635</v>
      </c>
      <c r="AV115">
        <f>CORREL($BC$6:$BC$73,AV$6:AV$73)</f>
        <v>0.36827970393802084</v>
      </c>
      <c r="AW115">
        <f>CORREL($BC$6:$BC$73,AW$6:AW$73)</f>
        <v>0.33009966373760824</v>
      </c>
      <c r="AY115">
        <f>CORREL($BC$6:$BC$73,AY$6:AY$73)</f>
        <v>-0.11909650255753503</v>
      </c>
      <c r="AZ115">
        <f>CORREL($BC$6:$BC$73,AZ$6:AZ$73)</f>
        <v>-0.24732466703711892</v>
      </c>
      <c r="BA115">
        <f>CORREL($BC$6:$BC$73,BA$6:BA$73)</f>
        <v>-0.14736531672673153</v>
      </c>
      <c r="BC115">
        <f>CORREL($BC$6:$BC$73,BC$6:BC$73)</f>
        <v>1.0000000000000002</v>
      </c>
      <c r="BD115">
        <f>CORREL($BC$6:$BC$73,BD$6:BD$73)</f>
        <v>0.5306255509979818</v>
      </c>
      <c r="BE115">
        <f>CORREL($BC$6:$BC$73,BE$6:BE$73)</f>
        <v>0.2342372391197302</v>
      </c>
      <c r="BG115">
        <f>CORREL($BC$6:$BC$73,BG$6:BG$73)</f>
        <v>-0.3363071340588878</v>
      </c>
      <c r="BH115">
        <f>CORREL($BC$6:$BC$73,BH$6:BH$73)</f>
        <v>-0.3476521712721755</v>
      </c>
      <c r="BI115">
        <f>CORREL($BC$6:$BC$73,BI$6:BI$73)</f>
        <v>-0.26483933011853683</v>
      </c>
      <c r="BK115">
        <f>CORREL($BC$6:$BC$73,BK$6:BK$73)</f>
        <v>0.34787167537027575</v>
      </c>
      <c r="BL115">
        <f>CORREL($BC$6:$BC$73,BL$6:BL$73)</f>
        <v>-0.05851897681414644</v>
      </c>
      <c r="BM115">
        <f>CORREL($BC$6:$BC$73,BM$6:BM$73)</f>
        <v>0.1430791927999593</v>
      </c>
      <c r="BO115">
        <f>CORREL($BC$6:$BC$73,BO$6:BO$73)</f>
        <v>0.23192032523038966</v>
      </c>
      <c r="BP115">
        <f>CORREL($BC$6:$BC$73,BP$6:BP$73)</f>
        <v>0.18364223150274964</v>
      </c>
      <c r="BQ115">
        <f>CORREL($BC$6:$BC$73,BQ$6:BQ$73)</f>
        <v>0.09726039276272269</v>
      </c>
      <c r="BS115" s="14">
        <f t="shared" si="1"/>
        <v>0.09935011401834917</v>
      </c>
      <c r="BT115" s="17" t="s">
        <v>37</v>
      </c>
      <c r="BU115" s="14">
        <v>0.0028234941458626472</v>
      </c>
      <c r="BV115" s="17" t="s">
        <v>110</v>
      </c>
      <c r="BW115" s="14">
        <f t="shared" si="24"/>
        <v>0.16495967788603372</v>
      </c>
      <c r="BX115" s="17" t="str">
        <f t="shared" si="25"/>
        <v>AQI_S</v>
      </c>
    </row>
    <row r="116" spans="1:76" ht="12.75">
      <c r="A116" s="17" t="s">
        <v>38</v>
      </c>
      <c r="C116">
        <f>CORREL($BD$6:$BD$73,C$6:C$73)</f>
        <v>0.26663235819936476</v>
      </c>
      <c r="D116">
        <f>CORREL($BD$6:$BD$73,D$6:D$73)</f>
        <v>-0.008688527163960371</v>
      </c>
      <c r="E116">
        <f>CORREL($BD$6:$BD$73,E$6:E$73)</f>
        <v>0.2900483708518947</v>
      </c>
      <c r="G116">
        <f>CORREL($BD$6:$BD$73,G$6:G$73)</f>
        <v>-0.2874180314169525</v>
      </c>
      <c r="H116">
        <f>CORREL($BD$6:$BD$73,H$6:H$73)</f>
        <v>0.01930594515983842</v>
      </c>
      <c r="I116">
        <f>CORREL($BD$6:$BD$73,I$6:I$73)</f>
        <v>0.19924739669715183</v>
      </c>
      <c r="K116">
        <f>CORREL($BD$6:$BD$73,K$6:K$73)</f>
        <v>-0.31278054781829845</v>
      </c>
      <c r="L116">
        <f>CORREL($BD$6:$BD$73,L$6:L$73)</f>
        <v>-0.06469123100398752</v>
      </c>
      <c r="M116">
        <f>CORREL($BD$6:$BD$73,M$6:M$73)</f>
        <v>-0.031105473041471963</v>
      </c>
      <c r="O116">
        <f>CORREL($BD$6:$BD$73,O$6:O$73)</f>
        <v>0.38835593254598133</v>
      </c>
      <c r="P116">
        <f>CORREL($BD$6:$BD$73,P$6:P$73)</f>
        <v>0.09281558264731707</v>
      </c>
      <c r="Q116">
        <f>CORREL($BD$6:$BD$73,Q$6:Q$73)</f>
        <v>0.07341242527195972</v>
      </c>
      <c r="S116">
        <f>CORREL($BD$6:$BD$73,S$6:S$73)</f>
        <v>0.3139929823197121</v>
      </c>
      <c r="T116">
        <f>CORREL($BD$6:$BD$73,T$6:T$73)</f>
        <v>0.0042928263716031706</v>
      </c>
      <c r="U116">
        <f>CORREL($BD$6:$BD$73,U$6:U$73)</f>
        <v>0.07331490364448477</v>
      </c>
      <c r="W116">
        <f>CORREL($BD$6:$BD$73,W$6:W$73)</f>
        <v>0.27915697673343465</v>
      </c>
      <c r="X116">
        <f>CORREL($BD$6:$BD$73,X$6:X$73)</f>
        <v>0.11889072616687586</v>
      </c>
      <c r="Y116">
        <f>CORREL($BD$6:$BD$73,Y$6:Y$73)</f>
        <v>0.27252166520794335</v>
      </c>
      <c r="AA116">
        <f>CORREL($BD$6:$BD$73,AA$6:AA$73)</f>
        <v>0.28861721646199184</v>
      </c>
      <c r="AB116">
        <f>CORREL($BD$6:$BD$73,AB$6:AB$73)</f>
        <v>0.08407483618700926</v>
      </c>
      <c r="AC116">
        <f>CORREL($BD$6:$BD$73,AC$6:AC$73)</f>
        <v>0.20852174523041142</v>
      </c>
      <c r="AE116">
        <f>CORREL($BD$6:$BD$73,AE$6:AE$73)</f>
        <v>0.27081912867344177</v>
      </c>
      <c r="AF116">
        <f>CORREL($BD$6:$BD$73,AF$6:AF$73)</f>
        <v>0.04538661708521682</v>
      </c>
      <c r="AG116">
        <f>CORREL($BD$6:$BD$73,AG$6:AG$73)</f>
        <v>0.2665161543906379</v>
      </c>
      <c r="AI116">
        <f>CORREL($BD$6:$BD$73,AI$6:AI$73)</f>
        <v>-0.18346015998105847</v>
      </c>
      <c r="AJ116">
        <f>CORREL($BD$6:$BD$73,AJ$6:AJ$73)</f>
        <v>-0.14232697309511025</v>
      </c>
      <c r="AK116">
        <f>CORREL($BD$6:$BD$73,AK$6:AK$73)</f>
        <v>-0.21470969507642412</v>
      </c>
      <c r="AM116">
        <f>CORREL($BD$6:$BD$73,AM$6:AM$73)</f>
        <v>-0.11573364323855975</v>
      </c>
      <c r="AN116">
        <f>CORREL($BD$6:$BD$73,AN$6:AN$73)</f>
        <v>-0.1373702129362704</v>
      </c>
      <c r="AO116">
        <f>CORREL($BD$6:$BD$73,AO$6:AO$73)</f>
        <v>-0.24894541606115364</v>
      </c>
      <c r="AQ116">
        <f>CORREL($BD$6:$BD$73,AQ$6:AQ$73)</f>
        <v>0.2775975792074855</v>
      </c>
      <c r="AR116">
        <f>CORREL($BD$6:$BD$73,AR$6:AR$73)</f>
        <v>0.031728733336846136</v>
      </c>
      <c r="AS116">
        <f>CORREL($BD$6:$BD$73,AS$6:AS$73)</f>
        <v>0.16486541543160368</v>
      </c>
      <c r="AU116">
        <f>CORREL($BD$6:$BD$73,AU$6:AU$73)</f>
        <v>-0.243050047548204</v>
      </c>
      <c r="AV116">
        <f>CORREL($BD$6:$BD$73,AV$6:AV$73)</f>
        <v>0.08739321445946141</v>
      </c>
      <c r="AW116">
        <f>CORREL($BD$6:$BD$73,AW$6:AW$73)</f>
        <v>0.27506730586557954</v>
      </c>
      <c r="AY116">
        <f>CORREL($BD$6:$BD$73,AY$6:AY$73)</f>
        <v>-0.21631640202609057</v>
      </c>
      <c r="AZ116">
        <f>CORREL($BD$6:$BD$73,AZ$6:AZ$73)</f>
        <v>-0.2311806297565685</v>
      </c>
      <c r="BA116">
        <f>CORREL($BD$6:$BD$73,BA$6:BA$73)</f>
        <v>-0.07569629277478584</v>
      </c>
      <c r="BC116">
        <f>CORREL($BD$6:$BD$73,BC$6:BC$73)</f>
        <v>0.5306255509979818</v>
      </c>
      <c r="BD116">
        <f>CORREL($BD$6:$BD$73,BD$6:BD$73)</f>
        <v>1</v>
      </c>
      <c r="BE116">
        <f>CORREL($BD$6:$BD$73,BE$6:BE$73)</f>
        <v>0.4653400601574428</v>
      </c>
      <c r="BG116">
        <f>CORREL($BD$6:$BD$73,BG$6:BG$73)</f>
        <v>-0.1236632545225584</v>
      </c>
      <c r="BH116">
        <f>CORREL($BD$6:$BD$73,BH$6:BH$73)</f>
        <v>-0.28165126994022605</v>
      </c>
      <c r="BI116">
        <f>CORREL($BD$6:$BD$73,BI$6:BI$73)</f>
        <v>-0.14610428130289158</v>
      </c>
      <c r="BK116">
        <f>CORREL($BD$6:$BD$73,BK$6:BK$73)</f>
        <v>0.12830755540750532</v>
      </c>
      <c r="BL116">
        <f>CORREL($BD$6:$BD$73,BL$6:BL$73)</f>
        <v>0.04393616947042606</v>
      </c>
      <c r="BM116">
        <f>CORREL($BD$6:$BD$73,BM$6:BM$73)</f>
        <v>0.23808284160517154</v>
      </c>
      <c r="BO116">
        <f>CORREL($BD$6:$BD$73,BO$6:BO$73)</f>
        <v>0.2428109528963864</v>
      </c>
      <c r="BP116">
        <f>CORREL($BD$6:$BD$73,BP$6:BP$73)</f>
        <v>0.03861590775925178</v>
      </c>
      <c r="BQ116">
        <f>CORREL($BD$6:$BD$73,BQ$6:BQ$73)</f>
        <v>0.04854521820383069</v>
      </c>
      <c r="BS116" s="14">
        <f t="shared" si="1"/>
        <v>0.07968525894001315</v>
      </c>
      <c r="BT116" s="17" t="s">
        <v>38</v>
      </c>
      <c r="BU116" s="14">
        <v>0.0007327869634638803</v>
      </c>
      <c r="BV116" s="23" t="s">
        <v>117</v>
      </c>
      <c r="BW116" s="14">
        <f t="shared" si="24"/>
        <v>0.16447249210738862</v>
      </c>
      <c r="BX116" s="20" t="str">
        <f t="shared" si="25"/>
        <v>pH_I</v>
      </c>
    </row>
    <row r="117" spans="1:76" ht="12.75">
      <c r="A117" s="17" t="s">
        <v>122</v>
      </c>
      <c r="C117">
        <f>CORREL($BE$6:$BE$73,C$6:C$73)</f>
        <v>-0.07069100930250402</v>
      </c>
      <c r="D117">
        <f>CORREL($BE$6:$BE$73,D$6:D$73)</f>
        <v>-0.10612771599825797</v>
      </c>
      <c r="E117">
        <f>CORREL($BE$6:$BE$73,E$6:E$73)</f>
        <v>0.3127554460010443</v>
      </c>
      <c r="G117">
        <f>CORREL($BE$6:$BE$73,G$6:G$73)</f>
        <v>0.08998657909620202</v>
      </c>
      <c r="H117">
        <f>CORREL($BE$6:$BE$73,H$6:H$73)</f>
        <v>-0.14366646761293742</v>
      </c>
      <c r="I117">
        <f>CORREL($BE$6:$BE$73,I$6:I$73)</f>
        <v>0.1760215629679455</v>
      </c>
      <c r="K117">
        <f>CORREL($BE$6:$BE$73,K$6:K$73)</f>
        <v>0.10356918183434374</v>
      </c>
      <c r="L117">
        <f>CORREL($BE$6:$BE$73,L$6:L$73)</f>
        <v>-0.15569090259925564</v>
      </c>
      <c r="M117">
        <f>CORREL($BE$6:$BE$73,M$6:M$73)</f>
        <v>-0.09404195801503211</v>
      </c>
      <c r="O117">
        <f>CORREL($BE$6:$BE$73,O$6:O$73)</f>
        <v>0.012891532245144895</v>
      </c>
      <c r="P117">
        <f>CORREL($BE$6:$BE$73,P$6:P$73)</f>
        <v>0.25107808024409933</v>
      </c>
      <c r="Q117">
        <f>CORREL($BE$6:$BE$73,Q$6:Q$73)</f>
        <v>0.10611349713530013</v>
      </c>
      <c r="S117">
        <f>CORREL($BE$6:$BE$73,S$6:S$73)</f>
        <v>0.02853392448393672</v>
      </c>
      <c r="T117">
        <f>CORREL($BE$6:$BE$73,T$6:T$73)</f>
        <v>0.03143284995014899</v>
      </c>
      <c r="U117">
        <f>CORREL($BE$6:$BE$73,U$6:U$73)</f>
        <v>0.1487486961493823</v>
      </c>
      <c r="W117">
        <f>CORREL($BE$6:$BE$73,W$6:W$73)</f>
        <v>-0.08708729014139287</v>
      </c>
      <c r="X117">
        <f>CORREL($BE$6:$BE$73,X$6:X$73)</f>
        <v>0.08461661547489921</v>
      </c>
      <c r="Y117">
        <f>CORREL($BE$6:$BE$73,Y$6:Y$73)</f>
        <v>0.4299042057551119</v>
      </c>
      <c r="AA117">
        <f>CORREL($BE$6:$BE$73,AA$6:AA$73)</f>
        <v>-0.0670767305669323</v>
      </c>
      <c r="AB117">
        <f>CORREL($BE$6:$BE$73,AB$6:AB$73)</f>
        <v>0.04699012352700984</v>
      </c>
      <c r="AC117">
        <f>CORREL($BE$6:$BE$73,AC$6:AC$73)</f>
        <v>0.3880617230198203</v>
      </c>
      <c r="AE117">
        <f>CORREL($BE$6:$BE$73,AE$6:AE$73)</f>
        <v>-0.08360880432462069</v>
      </c>
      <c r="AF117">
        <f>CORREL($BE$6:$BE$73,AF$6:AF$73)</f>
        <v>0.02862789630198326</v>
      </c>
      <c r="AG117">
        <f>CORREL($BE$6:$BE$73,AG$6:AG$73)</f>
        <v>0.411542239576577</v>
      </c>
      <c r="AI117">
        <f>CORREL($BE$6:$BE$73,AI$6:AI$73)</f>
        <v>0.2401780577872404</v>
      </c>
      <c r="AJ117">
        <f>CORREL($BE$6:$BE$73,AJ$6:AJ$73)</f>
        <v>-0.11365659437162785</v>
      </c>
      <c r="AK117">
        <f>CORREL($BE$6:$BE$73,AK$6:AK$73)</f>
        <v>-0.13572555861797894</v>
      </c>
      <c r="AM117">
        <f>CORREL($BE$6:$BE$73,AM$6:AM$73)</f>
        <v>-0.14208361745971085</v>
      </c>
      <c r="AN117">
        <f>CORREL($BE$6:$BE$73,AN$6:AN$73)</f>
        <v>-0.17065105821049295</v>
      </c>
      <c r="AO117">
        <f>CORREL($BE$6:$BE$73,AO$6:AO$73)</f>
        <v>-0.09132323399744596</v>
      </c>
      <c r="AQ117">
        <f>CORREL($BE$6:$BE$73,AQ$6:AQ$73)</f>
        <v>-0.08567162448240917</v>
      </c>
      <c r="AR117">
        <f>CORREL($BE$6:$BE$73,AR$6:AR$73)</f>
        <v>-0.1136941022871837</v>
      </c>
      <c r="AS117">
        <f>CORREL($BE$6:$BE$73,AS$6:AS$73)</f>
        <v>-0.05114719784089221</v>
      </c>
      <c r="AU117">
        <f>CORREL($BE$6:$BE$73,AU$6:AU$73)</f>
        <v>0.0009897039261754458</v>
      </c>
      <c r="AV117">
        <f>CORREL($BE$6:$BE$73,AV$6:AV$73)</f>
        <v>0.10515424114891406</v>
      </c>
      <c r="AW117">
        <f>CORREL($BE$6:$BE$73,AW$6:AW$73)</f>
        <v>0.4717830192085747</v>
      </c>
      <c r="AY117">
        <f>CORREL($BE$6:$BE$73,AY$6:AY$73)</f>
        <v>0.19657319805477635</v>
      </c>
      <c r="AZ117">
        <f>CORREL($BE$6:$BE$73,AZ$6:AZ$73)</f>
        <v>-0.1894904702582848</v>
      </c>
      <c r="BA117">
        <f>CORREL($BE$6:$BE$73,BA$6:BA$73)</f>
        <v>-0.07253103143629559</v>
      </c>
      <c r="BC117">
        <f>CORREL($BE$6:$BE$73,BC$6:BC$73)</f>
        <v>0.2342372391197302</v>
      </c>
      <c r="BD117">
        <f>CORREL($BE$6:$BE$73,BD$6:BD$73)</f>
        <v>0.4653400601574428</v>
      </c>
      <c r="BE117">
        <f>CORREL($BE$6:$BE$73,BE$6:BE$73)</f>
        <v>1</v>
      </c>
      <c r="BG117">
        <f>CORREL($BE$6:$BE$73,BG$6:BG$73)</f>
        <v>0.056946935777254654</v>
      </c>
      <c r="BH117">
        <f>CORREL($BE$6:$BE$73,BH$6:BH$73)</f>
        <v>-0.1271762338718311</v>
      </c>
      <c r="BI117">
        <f>CORREL($BE$6:$BE$73,BI$6:BI$73)</f>
        <v>-0.03233881797598297</v>
      </c>
      <c r="BK117">
        <f>CORREL($BE$6:$BE$73,BK$6:BK$73)</f>
        <v>0.14406741695553069</v>
      </c>
      <c r="BL117">
        <f>CORREL($BE$6:$BE$73,BL$6:BL$73)</f>
        <v>0.3036419764684395</v>
      </c>
      <c r="BM117">
        <f>CORREL($BE$6:$BE$73,BM$6:BM$73)</f>
        <v>0.001011370128353765</v>
      </c>
      <c r="BO117">
        <f>CORREL($BE$6:$BE$73,BO$6:BO$73)</f>
        <v>-0.16181022270218365</v>
      </c>
      <c r="BP117">
        <f>CORREL($BE$6:$BE$73,BP$6:BP$73)</f>
        <v>-0.019900634688527506</v>
      </c>
      <c r="BQ117">
        <f>CORREL($BE$6:$BE$73,BQ$6:BQ$73)</f>
        <v>0.06548369614863053</v>
      </c>
      <c r="BS117" s="14">
        <f t="shared" si="1"/>
        <v>0.07100176062514182</v>
      </c>
      <c r="BT117" s="17" t="s">
        <v>122</v>
      </c>
      <c r="BU117" s="14">
        <v>-0.001460465037822042</v>
      </c>
      <c r="BV117" s="20" t="s">
        <v>115</v>
      </c>
      <c r="BW117" s="14">
        <f t="shared" si="24"/>
        <v>0.16288750731559928</v>
      </c>
      <c r="BX117" s="17" t="str">
        <f t="shared" si="25"/>
        <v>Wind_I</v>
      </c>
    </row>
    <row r="118" spans="1:76" ht="12.75">
      <c r="A118" s="17" t="s">
        <v>110</v>
      </c>
      <c r="C118">
        <f>CORREL($BG$6:$BG$73,C$6:C$73)</f>
        <v>-0.018231465851941596</v>
      </c>
      <c r="D118">
        <f>CORREL($BG$6:$BG$73,D$6:D$73)</f>
        <v>0.29368724306124494</v>
      </c>
      <c r="E118">
        <f>CORREL($BG$6:$BG$73,E$6:E$73)</f>
        <v>-0.23740408841592744</v>
      </c>
      <c r="G118">
        <f>CORREL($BG$6:$BG$73,G$6:G$73)</f>
        <v>0.07021785623376563</v>
      </c>
      <c r="H118">
        <f>CORREL($BG$6:$BG$73,H$6:H$73)</f>
        <v>-0.20589149758497585</v>
      </c>
      <c r="I118">
        <f>CORREL($BG$6:$BG$73,I$6:I$73)</f>
        <v>0.03503275845741412</v>
      </c>
      <c r="K118">
        <f>CORREL($BG$6:$BG$73,K$6:K$73)</f>
        <v>0.06419306013021014</v>
      </c>
      <c r="L118">
        <f>CORREL($BG$6:$BG$73,L$6:L$73)</f>
        <v>-0.2046838992087586</v>
      </c>
      <c r="M118">
        <f>CORREL($BG$6:$BG$73,M$6:M$73)</f>
        <v>-0.2628768070910311</v>
      </c>
      <c r="O118">
        <f>CORREL($BG$6:$BG$73,O$6:O$73)</f>
        <v>0.057931467827294615</v>
      </c>
      <c r="P118">
        <f>CORREL($BG$6:$BG$73,P$6:P$73)</f>
        <v>0.15633179617671045</v>
      </c>
      <c r="Q118">
        <f>CORREL($BG$6:$BG$73,Q$6:Q$73)</f>
        <v>0.23026352112996093</v>
      </c>
      <c r="S118">
        <f>CORREL($BG$6:$BG$73,S$6:S$73)</f>
        <v>0.17325722394134635</v>
      </c>
      <c r="T118">
        <f>CORREL($BG$6:$BG$73,T$6:T$73)</f>
        <v>-0.18233101983605188</v>
      </c>
      <c r="U118">
        <f>CORREL($BG$6:$BG$73,U$6:U$73)</f>
        <v>-0.10549560760939798</v>
      </c>
      <c r="W118">
        <f>CORREL($BG$6:$BG$73,W$6:W$73)</f>
        <v>-0.06331559452644608</v>
      </c>
      <c r="X118">
        <f>CORREL($BG$6:$BG$73,X$6:X$73)</f>
        <v>-0.331164460488043</v>
      </c>
      <c r="Y118">
        <f>CORREL($BG$6:$BG$73,Y$6:Y$73)</f>
        <v>0.04035715066424244</v>
      </c>
      <c r="AA118">
        <f>CORREL($BG$6:$BG$73,AA$6:AA$73)</f>
        <v>0.013737695800088951</v>
      </c>
      <c r="AB118">
        <f>CORREL($BG$6:$BG$73,AB$6:AB$73)</f>
        <v>-0.40668511800742113</v>
      </c>
      <c r="AC118">
        <f>CORREL($BG$6:$BG$73,AC$6:AC$73)</f>
        <v>0.06531944187992013</v>
      </c>
      <c r="AE118">
        <f>CORREL($BG$6:$BG$73,AE$6:AE$73)</f>
        <v>-0.02236092874432452</v>
      </c>
      <c r="AF118">
        <f>CORREL($BG$6:$BG$73,AF$6:AF$73)</f>
        <v>-0.3858503145201024</v>
      </c>
      <c r="AG118">
        <f>CORREL($BG$6:$BG$73,AG$6:AG$73)</f>
        <v>0.013088035228604553</v>
      </c>
      <c r="AI118">
        <f>CORREL($BG$6:$BG$73,AI$6:AI$73)</f>
        <v>0.27880065781255836</v>
      </c>
      <c r="AJ118">
        <f>CORREL($BG$6:$BG$73,AJ$6:AJ$73)</f>
        <v>0.34549121304658237</v>
      </c>
      <c r="AK118">
        <f>CORREL($BG$6:$BG$73,AK$6:AK$73)</f>
        <v>0.14523877810038338</v>
      </c>
      <c r="AM118">
        <f>CORREL($BG$6:$BG$73,AM$6:AM$73)</f>
        <v>0.12443137993727527</v>
      </c>
      <c r="AN118">
        <f>CORREL($BG$6:$BG$73,AN$6:AN$73)</f>
        <v>0.08221144884593702</v>
      </c>
      <c r="AO118">
        <f>CORREL($BG$6:$BG$73,AO$6:AO$73)</f>
        <v>-0.24567228496554944</v>
      </c>
      <c r="AQ118">
        <f>CORREL($BG$6:$BG$73,AQ$6:AQ$73)</f>
        <v>0.03558116653446074</v>
      </c>
      <c r="AR118">
        <f>CORREL($BG$6:$BG$73,AR$6:AR$73)</f>
        <v>-0.021087015699576182</v>
      </c>
      <c r="AS118">
        <f>CORREL($BG$6:$BG$73,AS$6:AS$73)</f>
        <v>-0.0607531204924003</v>
      </c>
      <c r="AU118">
        <f>CORREL($BG$6:$BG$73,AU$6:AU$73)</f>
        <v>0.14912084457426014</v>
      </c>
      <c r="AV118">
        <f>CORREL($BG$6:$BG$73,AV$6:AV$73)</f>
        <v>-0.20140085424130905</v>
      </c>
      <c r="AW118">
        <f>CORREL($BG$6:$BG$73,AW$6:AW$73)</f>
        <v>0.09536124863169675</v>
      </c>
      <c r="AY118">
        <f>CORREL($BG$6:$BG$73,AY$6:AY$73)</f>
        <v>0.31996944898725044</v>
      </c>
      <c r="AZ118">
        <f>CORREL($BG$6:$BG$73,AZ$6:AZ$73)</f>
        <v>0.42716476026252337</v>
      </c>
      <c r="BA118">
        <f>CORREL($BG$6:$BG$73,BA$6:BA$73)</f>
        <v>0.16790342184085622</v>
      </c>
      <c r="BC118">
        <f>CORREL($BG$6:$BG$73,BC$6:BC$73)</f>
        <v>-0.3363071340588878</v>
      </c>
      <c r="BD118">
        <f>CORREL($BG$6:$BG$73,BD$6:BD$73)</f>
        <v>-0.1236632545225584</v>
      </c>
      <c r="BE118">
        <f>CORREL($BG$6:$BG$73,BE$6:BE$73)</f>
        <v>0.056946935777254654</v>
      </c>
      <c r="BG118">
        <f>CORREL($BG$6:$BG$73,BG$6:BG$73)</f>
        <v>1</v>
      </c>
      <c r="BH118">
        <f>CORREL($BG$6:$BG$73,BH$6:BH$73)</f>
        <v>0.18291270570519733</v>
      </c>
      <c r="BI118">
        <f>CORREL($BG$6:$BG$73,BI$6:BI$73)</f>
        <v>-0.14074417356707497</v>
      </c>
      <c r="BK118">
        <f>CORREL($BG$6:$BG$73,BK$6:BK$73)</f>
        <v>-0.17811258892265605</v>
      </c>
      <c r="BL118">
        <f>CORREL($BG$6:$BG$73,BL$6:BL$73)</f>
        <v>0.07044529271706605</v>
      </c>
      <c r="BM118">
        <f>CORREL($BG$6:$BG$73,BM$6:BM$73)</f>
        <v>-0.07287643903959203</v>
      </c>
      <c r="BO118">
        <f>CORREL($BG$6:$BG$73,BO$6:BO$73)</f>
        <v>-0.3223688010316471</v>
      </c>
      <c r="BP118">
        <f>CORREL($BG$6:$BG$73,BP$6:BP$73)</f>
        <v>-0.32679050284206773</v>
      </c>
      <c r="BQ118">
        <f>CORREL($BG$6:$BG$73,BQ$6:BQ$73)</f>
        <v>-0.09493138059736954</v>
      </c>
      <c r="BS118" s="14">
        <f t="shared" si="1"/>
        <v>0.0028234941458626472</v>
      </c>
      <c r="BT118" s="17" t="s">
        <v>110</v>
      </c>
      <c r="BU118" s="14">
        <v>-0.0026172206710608527</v>
      </c>
      <c r="BV118" s="17" t="s">
        <v>97</v>
      </c>
      <c r="BW118" s="14">
        <f t="shared" si="24"/>
        <v>0.16179357540011358</v>
      </c>
      <c r="BX118" s="17" t="str">
        <f t="shared" si="25"/>
        <v>Prec_S, mm</v>
      </c>
    </row>
    <row r="119" spans="1:76" ht="12.75">
      <c r="A119" s="17" t="s">
        <v>111</v>
      </c>
      <c r="C119">
        <f>CORREL($BH$6:$BH$73,C$6:C$73)</f>
        <v>-0.1547076958382687</v>
      </c>
      <c r="D119">
        <f>CORREL($BH$6:$BH$73,D$6:D$73)</f>
        <v>0.2667263305434751</v>
      </c>
      <c r="E119">
        <f>CORREL($BH$6:$BH$73,E$6:E$73)</f>
        <v>-0.25107248491786877</v>
      </c>
      <c r="G119">
        <f>CORREL($BH$6:$BH$73,G$6:G$73)</f>
        <v>0.11889085098260564</v>
      </c>
      <c r="H119">
        <f>CORREL($BH$6:$BH$73,H$6:H$73)</f>
        <v>-0.18140425388103862</v>
      </c>
      <c r="I119">
        <f>CORREL($BH$6:$BH$73,I$6:I$73)</f>
        <v>-0.022667423793177623</v>
      </c>
      <c r="K119">
        <f>CORREL($BH$6:$BH$73,K$6:K$73)</f>
        <v>0.13213113633836093</v>
      </c>
      <c r="L119">
        <f>CORREL($BH$6:$BH$73,L$6:L$73)</f>
        <v>0.04139249162965587</v>
      </c>
      <c r="M119">
        <f>CORREL($BH$6:$BH$73,M$6:M$73)</f>
        <v>-0.09857931050342444</v>
      </c>
      <c r="O119">
        <f>CORREL($BH$6:$BH$73,O$6:O$73)</f>
        <v>-0.17340962177101701</v>
      </c>
      <c r="P119">
        <f>CORREL($BH$6:$BH$73,P$6:P$73)</f>
        <v>-0.18044894705386727</v>
      </c>
      <c r="Q119">
        <f>CORREL($BH$6:$BH$73,Q$6:Q$73)</f>
        <v>-0.1766827187712171</v>
      </c>
      <c r="S119">
        <f>CORREL($BH$6:$BH$73,S$6:S$73)</f>
        <v>-0.06907588756007316</v>
      </c>
      <c r="T119">
        <f>CORREL($BH$6:$BH$73,T$6:T$73)</f>
        <v>-0.21059642591204253</v>
      </c>
      <c r="U119">
        <f>CORREL($BH$6:$BH$73,U$6:U$73)</f>
        <v>-0.21213402108221638</v>
      </c>
      <c r="W119">
        <f>CORREL($BH$6:$BH$73,W$6:W$73)</f>
        <v>-0.2029439546237085</v>
      </c>
      <c r="X119">
        <f>CORREL($BH$6:$BH$73,X$6:X$73)</f>
        <v>-0.19927403975688576</v>
      </c>
      <c r="Y119">
        <f>CORREL($BH$6:$BH$73,Y$6:Y$73)</f>
        <v>-0.09789188794884864</v>
      </c>
      <c r="AA119">
        <f>CORREL($BH$6:$BH$73,AA$6:AA$73)</f>
        <v>-0.1792146062269717</v>
      </c>
      <c r="AB119">
        <f>CORREL($BH$6:$BH$73,AB$6:AB$73)</f>
        <v>-0.22780297966675017</v>
      </c>
      <c r="AC119">
        <f>CORREL($BH$6:$BH$73,AC$6:AC$73)</f>
        <v>-0.11454608646475067</v>
      </c>
      <c r="AE119">
        <f>CORREL($BH$6:$BH$73,AE$6:AE$73)</f>
        <v>-0.18882973474354725</v>
      </c>
      <c r="AF119">
        <f>CORREL($BH$6:$BH$73,AF$6:AF$73)</f>
        <v>-0.20250819253772293</v>
      </c>
      <c r="AG119">
        <f>CORREL($BH$6:$BH$73,AG$6:AG$73)</f>
        <v>-0.11435233106290836</v>
      </c>
      <c r="AI119">
        <f>CORREL($BH$6:$BH$73,AI$6:AI$73)</f>
        <v>0.06148255168062813</v>
      </c>
      <c r="AJ119">
        <f>CORREL($BH$6:$BH$73,AJ$6:AJ$73)</f>
        <v>0.10002636880214223</v>
      </c>
      <c r="AK119">
        <f>CORREL($BH$6:$BH$73,AK$6:AK$73)</f>
        <v>0.11741051039534282</v>
      </c>
      <c r="AM119">
        <f>CORREL($BH$6:$BH$73,AM$6:AM$73)</f>
        <v>0.08394371691443618</v>
      </c>
      <c r="AN119">
        <f>CORREL($BH$6:$BH$73,AN$6:AN$73)</f>
        <v>0.07612104596614089</v>
      </c>
      <c r="AO119">
        <f>CORREL($BH$6:$BH$73,AO$6:AO$73)</f>
        <v>0.059263088276748435</v>
      </c>
      <c r="AQ119">
        <f>CORREL($BH$6:$BH$73,AQ$6:AQ$73)</f>
        <v>-0.13860074215169407</v>
      </c>
      <c r="AR119">
        <f>CORREL($BH$6:$BH$73,AR$6:AR$73)</f>
        <v>-0.08626300153708223</v>
      </c>
      <c r="AS119">
        <f>CORREL($BH$6:$BH$73,AS$6:AS$73)</f>
        <v>-0.06037803468551174</v>
      </c>
      <c r="AU119">
        <f>CORREL($BH$6:$BH$73,AU$6:AU$73)</f>
        <v>0.12499409981456634</v>
      </c>
      <c r="AV119">
        <f>CORREL($BH$6:$BH$73,AV$6:AV$73)</f>
        <v>0.12889082932172835</v>
      </c>
      <c r="AW119">
        <f>CORREL($BH$6:$BH$73,AW$6:AW$73)</f>
        <v>-0.08751698572828003</v>
      </c>
      <c r="AY119">
        <f>CORREL($BH$6:$BH$73,AY$6:AY$73)</f>
        <v>0.11292366466323843</v>
      </c>
      <c r="AZ119">
        <f>CORREL($BH$6:$BH$73,AZ$6:AZ$73)</f>
        <v>0.16452274980115064</v>
      </c>
      <c r="BA119">
        <f>CORREL($BH$6:$BH$73,BA$6:BA$73)</f>
        <v>0.34262665405818676</v>
      </c>
      <c r="BC119">
        <f>CORREL($BH$6:$BH$73,BC$6:BC$73)</f>
        <v>-0.3476521712721755</v>
      </c>
      <c r="BD119">
        <f>CORREL($BH$6:$BH$73,BD$6:BD$73)</f>
        <v>-0.28165126994022605</v>
      </c>
      <c r="BE119">
        <f>CORREL($BH$6:$BH$73,BE$6:BE$73)</f>
        <v>-0.1271762338718311</v>
      </c>
      <c r="BG119">
        <f>CORREL($BH$6:$BH$73,BG$6:BG$73)</f>
        <v>0.18291270570519733</v>
      </c>
      <c r="BH119">
        <f>CORREL($BH$6:$BH$73,BH$6:BH$73)</f>
        <v>1</v>
      </c>
      <c r="BI119">
        <f>CORREL($BH$6:$BH$73,BI$6:BI$73)</f>
        <v>0.5196400049806938</v>
      </c>
      <c r="BK119">
        <f>CORREL($BH$6:$BH$73,BK$6:BK$73)</f>
        <v>-0.09244818134294015</v>
      </c>
      <c r="BL119">
        <f>CORREL($BH$6:$BH$73,BL$6:BL$73)</f>
        <v>-0.07986548455675932</v>
      </c>
      <c r="BM119">
        <f>CORREL($BH$6:$BH$73,BM$6:BM$73)</f>
        <v>-0.17695008494694267</v>
      </c>
      <c r="BO119">
        <f>CORREL($BH$6:$BH$73,BO$6:BO$73)</f>
        <v>-0.227028900889176</v>
      </c>
      <c r="BP119">
        <f>CORREL($BH$6:$BH$73,BP$6:BP$73)</f>
        <v>-0.12101124760828406</v>
      </c>
      <c r="BQ119">
        <f>CORREL($BH$6:$BH$73,BQ$6:BQ$73)</f>
        <v>-0.11488533732437577</v>
      </c>
      <c r="BS119" s="14">
        <f t="shared" si="1"/>
        <v>-0.03069944078622128</v>
      </c>
      <c r="BT119" s="17" t="s">
        <v>111</v>
      </c>
      <c r="BU119" s="14">
        <v>-0.008191840487592653</v>
      </c>
      <c r="BV119" s="20" t="s">
        <v>14</v>
      </c>
      <c r="BW119" s="14">
        <f t="shared" si="24"/>
        <v>0.1587500850621659</v>
      </c>
      <c r="BX119" s="20" t="str">
        <f t="shared" si="25"/>
        <v>TDS_I, g/L</v>
      </c>
    </row>
    <row r="120" spans="1:76" ht="12.75">
      <c r="A120" s="17" t="s">
        <v>123</v>
      </c>
      <c r="C120">
        <f>CORREL($BI$6:$BI$73,C$6:C$73)</f>
        <v>-0.28085955171095217</v>
      </c>
      <c r="D120">
        <f>CORREL($BI$6:$BI$73,D$6:D$73)</f>
        <v>0.184958715938985</v>
      </c>
      <c r="E120">
        <f>CORREL($BI$6:$BI$73,E$6:E$73)</f>
        <v>-0.09690882994830873</v>
      </c>
      <c r="G120">
        <f>CORREL($BI$6:$BI$73,G$6:G$73)</f>
        <v>0.25277686311260117</v>
      </c>
      <c r="H120">
        <f>CORREL($BI$6:$BI$73,H$6:H$73)</f>
        <v>0.054931055861615924</v>
      </c>
      <c r="I120">
        <f>CORREL($BI$6:$BI$73,I$6:I$73)</f>
        <v>0.053864883831234625</v>
      </c>
      <c r="K120">
        <f>CORREL($BI$6:$BI$73,K$6:K$73)</f>
        <v>0.26721155919555956</v>
      </c>
      <c r="L120">
        <f>CORREL($BI$6:$BI$73,L$6:L$73)</f>
        <v>0.02863130315422026</v>
      </c>
      <c r="M120">
        <f>CORREL($BI$6:$BI$73,M$6:M$73)</f>
        <v>-0.1449867497561297</v>
      </c>
      <c r="O120">
        <f>CORREL($BI$6:$BI$73,O$6:O$73)</f>
        <v>-0.31843220441426345</v>
      </c>
      <c r="P120">
        <f>CORREL($BI$6:$BI$73,P$6:P$73)</f>
        <v>0.01546601609510686</v>
      </c>
      <c r="Q120">
        <f>CORREL($BI$6:$BI$73,Q$6:Q$73)</f>
        <v>0.04195039461919848</v>
      </c>
      <c r="S120">
        <f>CORREL($BI$6:$BI$73,S$6:S$73)</f>
        <v>-0.21880344238635974</v>
      </c>
      <c r="T120">
        <f>CORREL($BI$6:$BI$73,T$6:T$73)</f>
        <v>-0.009899519133051945</v>
      </c>
      <c r="U120">
        <f>CORREL($BI$6:$BI$73,U$6:U$73)</f>
        <v>-0.12314225001285778</v>
      </c>
      <c r="W120">
        <f>CORREL($BI$6:$BI$73,W$6:W$73)</f>
        <v>-0.26512293807941945</v>
      </c>
      <c r="X120">
        <f>CORREL($BI$6:$BI$73,X$6:X$73)</f>
        <v>-0.15247687655338168</v>
      </c>
      <c r="Y120">
        <f>CORREL($BI$6:$BI$73,Y$6:Y$73)</f>
        <v>-0.027212650442308424</v>
      </c>
      <c r="AA120">
        <f>CORREL($BI$6:$BI$73,AA$6:AA$73)</f>
        <v>-0.2564003608928435</v>
      </c>
      <c r="AB120">
        <f>CORREL($BI$6:$BI$73,AB$6:AB$73)</f>
        <v>-0.13522490082614855</v>
      </c>
      <c r="AC120">
        <f>CORREL($BI$6:$BI$73,AC$6:AC$73)</f>
        <v>-0.05845070843275581</v>
      </c>
      <c r="AE120">
        <f>CORREL($BI$6:$BI$73,AE$6:AE$73)</f>
        <v>-0.24779375082065608</v>
      </c>
      <c r="AF120">
        <f>CORREL($BI$6:$BI$73,AF$6:AF$73)</f>
        <v>-0.16558189332384754</v>
      </c>
      <c r="AG120">
        <f>CORREL($BI$6:$BI$73,AG$6:AG$73)</f>
        <v>-0.04269087293713485</v>
      </c>
      <c r="AI120">
        <f>CORREL($BI$6:$BI$73,AI$6:AI$73)</f>
        <v>0.14239069346842176</v>
      </c>
      <c r="AJ120">
        <f>CORREL($BI$6:$BI$73,AJ$6:AJ$73)</f>
        <v>-0.10349997388933879</v>
      </c>
      <c r="AK120">
        <f>CORREL($BI$6:$BI$73,AK$6:AK$73)</f>
        <v>-0.10654666941878273</v>
      </c>
      <c r="AM120">
        <f>CORREL($BI$6:$BI$73,AM$6:AM$73)</f>
        <v>-0.03503422319371077</v>
      </c>
      <c r="AN120">
        <f>CORREL($BI$6:$BI$73,AN$6:AN$73)</f>
        <v>0.1511245165751701</v>
      </c>
      <c r="AO120">
        <f>CORREL($BI$6:$BI$73,AO$6:AO$73)</f>
        <v>0.21723713684187232</v>
      </c>
      <c r="AQ120">
        <f>CORREL($BI$6:$BI$73,AQ$6:AQ$73)</f>
        <v>-0.34141827205555775</v>
      </c>
      <c r="AR120">
        <f>CORREL($BI$6:$BI$73,AR$6:AR$73)</f>
        <v>0.014193443528289194</v>
      </c>
      <c r="AS120">
        <f>CORREL($BI$6:$BI$73,AS$6:AS$73)</f>
        <v>-0.057803325054997405</v>
      </c>
      <c r="AU120">
        <f>CORREL($BI$6:$BI$73,AU$6:AU$73)</f>
        <v>0.26633787030644784</v>
      </c>
      <c r="AV120">
        <f>CORREL($BI$6:$BI$73,AV$6:AV$73)</f>
        <v>0.19284646176486836</v>
      </c>
      <c r="AW120">
        <f>CORREL($BI$6:$BI$73,AW$6:AW$73)</f>
        <v>-0.009572006445840055</v>
      </c>
      <c r="AY120">
        <f>CORREL($BI$6:$BI$73,AY$6:AY$73)</f>
        <v>0.18709741114472944</v>
      </c>
      <c r="AZ120">
        <f>CORREL($BI$6:$BI$73,AZ$6:AZ$73)</f>
        <v>-0.0059422234442650795</v>
      </c>
      <c r="BA120">
        <f>CORREL($BI$6:$BI$73,BA$6:BA$73)</f>
        <v>0.2880552600047958</v>
      </c>
      <c r="BC120">
        <f>CORREL($BI$6:$BI$73,BC$6:BC$73)</f>
        <v>-0.26483933011853683</v>
      </c>
      <c r="BD120">
        <f>CORREL($BI$6:$BI$73,BD$6:BD$73)</f>
        <v>-0.14610428130289158</v>
      </c>
      <c r="BE120">
        <f>CORREL($BI$6:$BI$73,BE$6:BE$73)</f>
        <v>-0.03233881797598297</v>
      </c>
      <c r="BG120">
        <f>CORREL($BI$6:$BI$73,BG$6:BG$73)</f>
        <v>-0.14074417356707497</v>
      </c>
      <c r="BH120">
        <f>CORREL($BI$6:$BI$73,BH$6:BH$73)</f>
        <v>0.5196400049806938</v>
      </c>
      <c r="BI120">
        <f>CORREL($BI$6:$BI$73,BI$6:BI$73)</f>
        <v>1</v>
      </c>
      <c r="BK120">
        <f>CORREL($BI$6:$BI$73,BK$6:BK$73)</f>
        <v>-0.0796821883383406</v>
      </c>
      <c r="BL120">
        <f>CORREL($BI$6:$BI$73,BL$6:BL$73)</f>
        <v>-0.16326769806858624</v>
      </c>
      <c r="BM120">
        <f>CORREL($BI$6:$BI$73,BM$6:BM$73)</f>
        <v>-0.08692270714242947</v>
      </c>
      <c r="BO120">
        <f>CORREL($BI$6:$BI$73,BO$6:BO$73)</f>
        <v>-0.2038013699931752</v>
      </c>
      <c r="BP120">
        <f>CORREL($BI$6:$BI$73,BP$6:BP$73)</f>
        <v>-0.05281099342641774</v>
      </c>
      <c r="BQ120">
        <f>CORREL($BI$6:$BI$73,BQ$6:BQ$73)</f>
        <v>-0.15991422865756194</v>
      </c>
      <c r="BS120" s="14">
        <f t="shared" si="1"/>
        <v>-0.012853262575296055</v>
      </c>
      <c r="BT120" s="17" t="s">
        <v>123</v>
      </c>
      <c r="BU120" s="14">
        <v>-0.008867215138879548</v>
      </c>
      <c r="BV120" s="23" t="s">
        <v>23</v>
      </c>
      <c r="BW120" s="14">
        <f t="shared" si="24"/>
        <v>0.15619434733504184</v>
      </c>
      <c r="BX120" s="23" t="str">
        <f t="shared" si="25"/>
        <v>pH_S</v>
      </c>
    </row>
    <row r="121" spans="1:76" ht="12.75">
      <c r="A121" s="17" t="s">
        <v>96</v>
      </c>
      <c r="C121">
        <f>CORREL($BK$6:$BK$73,C$6:C$73)</f>
        <v>-0.0354255498562528</v>
      </c>
      <c r="D121">
        <f>CORREL($BK$6:$BK$73,D$6:D$73)</f>
        <v>0.004245555404983235</v>
      </c>
      <c r="E121">
        <f>CORREL($BK$6:$BK$73,E$6:E$73)</f>
        <v>0.005051397707644424</v>
      </c>
      <c r="G121">
        <f>CORREL($BK$6:$BK$73,G$6:G$73)</f>
        <v>0.10858517394261157</v>
      </c>
      <c r="H121">
        <f>CORREL($BK$6:$BK$73,H$6:H$73)</f>
        <v>0.03277721312394636</v>
      </c>
      <c r="I121">
        <f>CORREL($BK$6:$BK$73,I$6:I$73)</f>
        <v>-0.08874289066584144</v>
      </c>
      <c r="K121">
        <f>CORREL($BK$6:$BK$73,K$6:K$73)</f>
        <v>0.19523271698185354</v>
      </c>
      <c r="L121">
        <f>CORREL($BK$6:$BK$73,L$6:L$73)</f>
        <v>0.11257194508520692</v>
      </c>
      <c r="M121">
        <f>CORREL($BK$6:$BK$73,M$6:M$73)</f>
        <v>-0.49189580141654177</v>
      </c>
      <c r="O121">
        <f>CORREL($BK$6:$BK$73,O$6:O$73)</f>
        <v>-0.030449254930600533</v>
      </c>
      <c r="P121">
        <f>CORREL($BK$6:$BK$73,P$6:P$73)</f>
        <v>-0.23102428831244187</v>
      </c>
      <c r="Q121">
        <f>CORREL($BK$6:$BK$73,Q$6:Q$73)</f>
        <v>-0.31692907999848036</v>
      </c>
      <c r="S121">
        <f>CORREL($BK$6:$BK$73,S$6:S$73)</f>
        <v>-0.18975268779442775</v>
      </c>
      <c r="T121">
        <f>CORREL($BK$6:$BK$73,T$6:T$73)</f>
        <v>0.21685238042055174</v>
      </c>
      <c r="U121">
        <f>CORREL($BK$6:$BK$73,U$6:U$73)</f>
        <v>0.12141688973614902</v>
      </c>
      <c r="W121">
        <f>CORREL($BK$6:$BK$73,W$6:W$73)</f>
        <v>0.12128371948638625</v>
      </c>
      <c r="X121">
        <f>CORREL($BK$6:$BK$73,X$6:X$73)</f>
        <v>0.19324600184463742</v>
      </c>
      <c r="Y121">
        <f>CORREL($BK$6:$BK$73,Y$6:Y$73)</f>
        <v>0.28993507825709125</v>
      </c>
      <c r="AA121">
        <f>CORREL($BK$6:$BK$73,AA$6:AA$73)</f>
        <v>0.009266852860290206</v>
      </c>
      <c r="AB121">
        <f>CORREL($BK$6:$BK$73,AB$6:AB$73)</f>
        <v>0.2611857639719936</v>
      </c>
      <c r="AC121">
        <f>CORREL($BK$6:$BK$73,AC$6:AC$73)</f>
        <v>0.30175435914353965</v>
      </c>
      <c r="AE121">
        <f>CORREL($BK$6:$BK$73,AE$6:AE$73)</f>
        <v>0.110370638661124</v>
      </c>
      <c r="AF121">
        <f>CORREL($BK$6:$BK$73,AF$6:AF$73)</f>
        <v>0.2015924435645943</v>
      </c>
      <c r="AG121">
        <f>CORREL($BK$6:$BK$73,AG$6:AG$73)</f>
        <v>0.2934021216245937</v>
      </c>
      <c r="AI121">
        <f>CORREL($BK$6:$BK$73,AI$6:AI$73)</f>
        <v>0.1498644924728277</v>
      </c>
      <c r="AJ121">
        <f>CORREL($BK$6:$BK$73,AJ$6:AJ$73)</f>
        <v>-0.4389588028954016</v>
      </c>
      <c r="AK121">
        <f>CORREL($BK$6:$BK$73,AK$6:AK$73)</f>
        <v>-0.2952301375572012</v>
      </c>
      <c r="AM121">
        <f>CORREL($BK$6:$BK$73,AM$6:AM$73)</f>
        <v>-0.4691588740487313</v>
      </c>
      <c r="AN121">
        <f>CORREL($BK$6:$BK$73,AN$6:AN$73)</f>
        <v>-0.3596969900153445</v>
      </c>
      <c r="AO121">
        <f>CORREL($BK$6:$BK$73,AO$6:AO$73)</f>
        <v>0.22151618635228285</v>
      </c>
      <c r="AQ121">
        <f>CORREL($BK$6:$BK$73,AQ$6:AQ$73)</f>
        <v>-0.117659800356905</v>
      </c>
      <c r="AR121">
        <f>CORREL($BK$6:$BK$73,AR$6:AR$73)</f>
        <v>-0.2573694526605402</v>
      </c>
      <c r="AS121">
        <f>CORREL($BK$6:$BK$73,AS$6:AS$73)</f>
        <v>-0.0058479463656714295</v>
      </c>
      <c r="AU121">
        <f>CORREL($BK$6:$BK$73,AU$6:AU$73)</f>
        <v>0.1464631943158759</v>
      </c>
      <c r="AV121">
        <f>CORREL($BK$6:$BK$73,AV$6:AV$73)</f>
        <v>0.35087040608844383</v>
      </c>
      <c r="AW121">
        <f>CORREL($BK$6:$BK$73,AW$6:AW$73)</f>
        <v>0.25392303925707044</v>
      </c>
      <c r="AY121">
        <f>CORREL($BK$6:$BK$73,AY$6:AY$73)</f>
        <v>0.16059624188361973</v>
      </c>
      <c r="AZ121">
        <f>CORREL($BK$6:$BK$73,AZ$6:AZ$73)</f>
        <v>-0.4053518217576262</v>
      </c>
      <c r="BA121">
        <f>CORREL($BK$6:$BK$73,BA$6:BA$73)</f>
        <v>-0.47233945629043766</v>
      </c>
      <c r="BC121">
        <f>CORREL($BK$6:$BK$73,BC$6:BC$73)</f>
        <v>0.34787167537027575</v>
      </c>
      <c r="BD121">
        <f>CORREL($BK$6:$BK$73,BD$6:BD$73)</f>
        <v>0.12830755540750532</v>
      </c>
      <c r="BE121">
        <f>CORREL($BK$6:$BK$73,BE$6:BE$73)</f>
        <v>0.14406741695553069</v>
      </c>
      <c r="BG121">
        <f>CORREL($BK$6:$BK$73,BG$6:BG$73)</f>
        <v>-0.17811258892265605</v>
      </c>
      <c r="BH121">
        <f>CORREL($BK$6:$BK$73,BH$6:BH$73)</f>
        <v>-0.09244818134294015</v>
      </c>
      <c r="BI121">
        <f>CORREL($BK$6:$BK$73,BI$6:BI$73)</f>
        <v>-0.0796821883383406</v>
      </c>
      <c r="BK121">
        <f>CORREL($BK$6:$BK$73,BK$6:BK$73)</f>
        <v>1</v>
      </c>
      <c r="BL121">
        <f>CORREL($BK$6:$BK$73,BL$6:BL$73)</f>
        <v>-0.003506756868935899</v>
      </c>
      <c r="BM121">
        <f>CORREL($BK$6:$BK$73,BM$6:BM$73)</f>
        <v>-0.3232662770207279</v>
      </c>
      <c r="BO121">
        <f>CORREL($BK$6:$BK$73,BO$6:BO$73)</f>
        <v>0.020338378990496394</v>
      </c>
      <c r="BP121">
        <f>CORREL($BK$6:$BK$73,BP$6:BP$73)</f>
        <v>-0.007902611664534787</v>
      </c>
      <c r="BQ121">
        <f>CORREL($BK$6:$BK$73,BQ$6:BQ$73)</f>
        <v>0.15808922357125316</v>
      </c>
      <c r="BS121" s="14">
        <f t="shared" si="1"/>
        <v>0.01509660045885878</v>
      </c>
      <c r="BT121" s="17" t="s">
        <v>96</v>
      </c>
      <c r="BU121" s="14">
        <v>-0.012853262575296055</v>
      </c>
      <c r="BV121" s="17" t="s">
        <v>123</v>
      </c>
      <c r="BW121" s="14">
        <f t="shared" si="24"/>
        <v>0.15113683572466186</v>
      </c>
      <c r="BX121" s="17" t="str">
        <f t="shared" si="25"/>
        <v>Humid_I</v>
      </c>
    </row>
    <row r="122" spans="1:76" ht="12.75">
      <c r="A122" s="17" t="s">
        <v>97</v>
      </c>
      <c r="C122">
        <f>CORREL($BL$6:$BL$73,C$6:C$73)</f>
        <v>-0.2615663953523634</v>
      </c>
      <c r="D122">
        <f>CORREL($BL$6:$BL$73,D$6:D$73)</f>
        <v>-0.032529401691531075</v>
      </c>
      <c r="E122">
        <f>CORREL($BL$6:$BL$73,E$6:E$73)</f>
        <v>-0.024777498034851277</v>
      </c>
      <c r="G122">
        <f>CORREL($BL$6:$BL$73,G$6:G$73)</f>
        <v>0.22941976437077946</v>
      </c>
      <c r="H122">
        <f>CORREL($BL$6:$BL$73,H$6:H$73)</f>
        <v>-0.19024764822624818</v>
      </c>
      <c r="I122">
        <f>CORREL($BL$6:$BL$73,I$6:I$73)</f>
        <v>0.033792308097151336</v>
      </c>
      <c r="K122">
        <f>CORREL($BL$6:$BL$73,K$6:K$73)</f>
        <v>0.2532260278830706</v>
      </c>
      <c r="L122">
        <f>CORREL($BL$6:$BL$73,L$6:L$73)</f>
        <v>-0.0033464718038278387</v>
      </c>
      <c r="M122">
        <f>CORREL($BL$6:$BL$73,M$6:M$73)</f>
        <v>0.037689815999501504</v>
      </c>
      <c r="O122">
        <f>CORREL($BL$6:$BL$73,O$6:O$73)</f>
        <v>-0.1223213641987617</v>
      </c>
      <c r="P122">
        <f>CORREL($BL$6:$BL$73,P$6:P$73)</f>
        <v>0.12084223997749824</v>
      </c>
      <c r="Q122">
        <f>CORREL($BL$6:$BL$73,Q$6:Q$73)</f>
        <v>-0.0463791625263641</v>
      </c>
      <c r="S122">
        <f>CORREL($BL$6:$BL$73,S$6:S$73)</f>
        <v>-0.1388267980822991</v>
      </c>
      <c r="T122">
        <f>CORREL($BL$6:$BL$73,T$6:T$73)</f>
        <v>0.11371264656435735</v>
      </c>
      <c r="U122">
        <f>CORREL($BL$6:$BL$73,U$6:U$73)</f>
        <v>0.050526970980668225</v>
      </c>
      <c r="W122">
        <f>CORREL($BL$6:$BL$73,W$6:W$73)</f>
        <v>-0.259065084580909</v>
      </c>
      <c r="X122">
        <f>CORREL($BL$6:$BL$73,X$6:X$73)</f>
        <v>-0.05340960712411818</v>
      </c>
      <c r="Y122">
        <f>CORREL($BL$6:$BL$73,Y$6:Y$73)</f>
        <v>-0.01983416338064442</v>
      </c>
      <c r="AA122">
        <f>CORREL($BL$6:$BL$73,AA$6:AA$73)</f>
        <v>-0.24969392295347606</v>
      </c>
      <c r="AB122">
        <f>CORREL($BL$6:$BL$73,AB$6:AB$73)</f>
        <v>-0.08388298266276321</v>
      </c>
      <c r="AC122">
        <f>CORREL($BL$6:$BL$73,AC$6:AC$73)</f>
        <v>-0.024596172708171563</v>
      </c>
      <c r="AE122">
        <f>CORREL($BL$6:$BL$73,AE$6:AE$73)</f>
        <v>-0.2540775699610048</v>
      </c>
      <c r="AF122">
        <f>CORREL($BL$6:$BL$73,AF$6:AF$73)</f>
        <v>-0.009962306789197609</v>
      </c>
      <c r="AG122">
        <f>CORREL($BL$6:$BL$73,AG$6:AG$73)</f>
        <v>-0.027313267450947348</v>
      </c>
      <c r="AI122">
        <f>CORREL($BL$6:$BL$73,AI$6:AI$73)</f>
        <v>0.34826322084478795</v>
      </c>
      <c r="AJ122">
        <f>CORREL($BL$6:$BL$73,AJ$6:AJ$73)</f>
        <v>-0.16093467991107643</v>
      </c>
      <c r="AK122">
        <f>CORREL($BL$6:$BL$73,AK$6:AK$73)</f>
        <v>-0.21170616351018542</v>
      </c>
      <c r="AM122">
        <f>CORREL($BL$6:$BL$73,AM$6:AM$73)</f>
        <v>0.2793195495594186</v>
      </c>
      <c r="AN122">
        <f>CORREL($BL$6:$BL$73,AN$6:AN$73)</f>
        <v>-0.19338407705072802</v>
      </c>
      <c r="AO122">
        <f>CORREL($BL$6:$BL$73,AO$6:AO$73)</f>
        <v>-0.2894125037658971</v>
      </c>
      <c r="AQ122">
        <f>CORREL($BL$6:$BL$73,AQ$6:AQ$73)</f>
        <v>-0.1572875344086358</v>
      </c>
      <c r="AR122">
        <f>CORREL($BL$6:$BL$73,AR$6:AR$73)</f>
        <v>-0.008145325256361802</v>
      </c>
      <c r="AS122">
        <f>CORREL($BL$6:$BL$73,AS$6:AS$73)</f>
        <v>-0.19834135258241933</v>
      </c>
      <c r="AU122">
        <f>CORREL($BL$6:$BL$73,AU$6:AU$73)</f>
        <v>-0.019269234841173863</v>
      </c>
      <c r="AV122">
        <f>CORREL($BL$6:$BL$73,AV$6:AV$73)</f>
        <v>-0.17760072238598895</v>
      </c>
      <c r="AW122">
        <f>CORREL($BL$6:$BL$73,AW$6:AW$73)</f>
        <v>0.009042842597916956</v>
      </c>
      <c r="AY122">
        <f>CORREL($BL$6:$BL$73,AY$6:AY$73)</f>
        <v>0.3312017059187167</v>
      </c>
      <c r="AZ122">
        <f>CORREL($BL$6:$BL$73,AZ$6:AZ$73)</f>
        <v>-0.17300992528407752</v>
      </c>
      <c r="BA122">
        <f>CORREL($BL$6:$BL$73,BA$6:BA$73)</f>
        <v>-0.14044344692565378</v>
      </c>
      <c r="BC122">
        <f>CORREL($BL$6:$BL$73,BC$6:BC$73)</f>
        <v>-0.05851897681414644</v>
      </c>
      <c r="BD122">
        <f>CORREL($BL$6:$BL$73,BD$6:BD$73)</f>
        <v>0.04393616947042606</v>
      </c>
      <c r="BE122">
        <f>CORREL($BL$6:$BL$73,BE$6:BE$73)</f>
        <v>0.3036419764684395</v>
      </c>
      <c r="BG122">
        <f>CORREL($BL$6:$BL$73,BG$6:BG$73)</f>
        <v>0.07044529271706605</v>
      </c>
      <c r="BH122">
        <f>CORREL($BL$6:$BL$73,BH$6:BH$73)</f>
        <v>-0.07986548455675932</v>
      </c>
      <c r="BI122">
        <f>CORREL($BL$6:$BL$73,BI$6:BI$73)</f>
        <v>-0.16326769806858624</v>
      </c>
      <c r="BK122">
        <f>CORREL($BL$6:$BL$73,BK$6:BK$73)</f>
        <v>-0.003506756868935899</v>
      </c>
      <c r="BL122">
        <f>CORREL($BL$6:$BL$73,BL$6:BL$73)</f>
        <v>1</v>
      </c>
      <c r="BM122">
        <f>CORREL($BL$6:$BL$73,BM$6:BM$73)</f>
        <v>0.3660345619260481</v>
      </c>
      <c r="BO122">
        <f>CORREL($BL$6:$BL$73,BO$6:BO$73)</f>
        <v>0.19615509049097882</v>
      </c>
      <c r="BP122">
        <f>CORREL($BL$6:$BL$73,BP$6:BP$73)</f>
        <v>-0.023541329380008944</v>
      </c>
      <c r="BQ122">
        <f>CORREL($BL$6:$BL$73,BQ$6:BQ$73)</f>
        <v>-0.0606634089528152</v>
      </c>
      <c r="BS122" s="14">
        <f t="shared" si="1"/>
        <v>-0.0026172206710608527</v>
      </c>
      <c r="BT122" s="17" t="s">
        <v>97</v>
      </c>
      <c r="BU122" s="14">
        <v>-0.01705039701233699</v>
      </c>
      <c r="BV122" s="23" t="s">
        <v>118</v>
      </c>
      <c r="BW122" s="14">
        <f t="shared" si="24"/>
        <v>0.1500875940978653</v>
      </c>
      <c r="BX122" s="20" t="str">
        <f t="shared" si="25"/>
        <v>pH_S</v>
      </c>
    </row>
    <row r="123" spans="1:76" ht="12.75">
      <c r="A123" s="17" t="s">
        <v>124</v>
      </c>
      <c r="C123">
        <f>CORREL($BM$6:$BM$73,C$6:C$73)</f>
        <v>-0.06629864906038435</v>
      </c>
      <c r="D123">
        <f>CORREL($BM$6:$BM$73,D$6:D$73)</f>
        <v>-0.08306834357595644</v>
      </c>
      <c r="E123">
        <f>CORREL($BM$6:$BM$73,E$6:E$73)</f>
        <v>0.2482081467612927</v>
      </c>
      <c r="G123">
        <f>CORREL($BM$6:$BM$73,G$6:G$73)</f>
        <v>-0.028300985381330492</v>
      </c>
      <c r="H123">
        <f>CORREL($BM$6:$BM$73,H$6:H$73)</f>
        <v>-0.2042469901965673</v>
      </c>
      <c r="I123">
        <f>CORREL($BM$6:$BM$73,I$6:I$73)</f>
        <v>0.37313664715179684</v>
      </c>
      <c r="K123">
        <f>CORREL($BM$6:$BM$73,K$6:K$73)</f>
        <v>0.009783893938159026</v>
      </c>
      <c r="L123">
        <f>CORREL($BM$6:$BM$73,L$6:L$73)</f>
        <v>0.10220395458267544</v>
      </c>
      <c r="M123">
        <f>CORREL($BM$6:$BM$73,M$6:M$73)</f>
        <v>0.22626775374374988</v>
      </c>
      <c r="O123">
        <f>CORREL($BM$6:$BM$73,O$6:O$73)</f>
        <v>-0.03910544580165447</v>
      </c>
      <c r="P123">
        <f>CORREL($BM$6:$BM$73,P$6:P$73)</f>
        <v>0.008371437465089308</v>
      </c>
      <c r="Q123">
        <f>CORREL($BM$6:$BM$73,Q$6:Q$73)</f>
        <v>-0.08156010079626563</v>
      </c>
      <c r="S123">
        <f>CORREL($BM$6:$BM$73,S$6:S$73)</f>
        <v>-0.09044331630047531</v>
      </c>
      <c r="T123">
        <f>CORREL($BM$6:$BM$73,T$6:T$73)</f>
        <v>-0.011804096957774582</v>
      </c>
      <c r="U123">
        <f>CORREL($BM$6:$BM$73,U$6:U$73)</f>
        <v>0.049640562371289276</v>
      </c>
      <c r="W123">
        <f>CORREL($BM$6:$BM$73,W$6:W$73)</f>
        <v>-0.12428077112095591</v>
      </c>
      <c r="X123">
        <f>CORREL($BM$6:$BM$73,X$6:X$73)</f>
        <v>0.14091790872215817</v>
      </c>
      <c r="Y123">
        <f>CORREL($BM$6:$BM$73,Y$6:Y$73)</f>
        <v>-0.04749643232100546</v>
      </c>
      <c r="AA123">
        <f>CORREL($BM$6:$BM$73,AA$6:AA$73)</f>
        <v>-0.09693173832655726</v>
      </c>
      <c r="AB123">
        <f>CORREL($BM$6:$BM$73,AB$6:AB$73)</f>
        <v>0.12570311825350802</v>
      </c>
      <c r="AC123">
        <f>CORREL($BM$6:$BM$73,AC$6:AC$73)</f>
        <v>-0.09593451307978022</v>
      </c>
      <c r="AE123">
        <f>CORREL($BM$6:$BM$73,AE$6:AE$73)</f>
        <v>-0.14138739166950665</v>
      </c>
      <c r="AF123">
        <f>CORREL($BM$6:$BM$73,AF$6:AF$73)</f>
        <v>0.14910053805620702</v>
      </c>
      <c r="AG123">
        <f>CORREL($BM$6:$BM$73,AG$6:AG$73)</f>
        <v>-0.03322667971272695</v>
      </c>
      <c r="AI123">
        <f>CORREL($BM$6:$BM$73,AI$6:AI$73)</f>
        <v>0.0461794663255319</v>
      </c>
      <c r="AJ123">
        <f>CORREL($BM$6:$BM$73,AJ$6:AJ$73)</f>
        <v>0.08673037066194324</v>
      </c>
      <c r="AK123">
        <f>CORREL($BM$6:$BM$73,AK$6:AK$73)</f>
        <v>-0.006671871474831564</v>
      </c>
      <c r="AM123">
        <f>CORREL($BM$6:$BM$73,AM$6:AM$73)</f>
        <v>0.15918706237688268</v>
      </c>
      <c r="AN123">
        <f>CORREL($BM$6:$BM$73,AN$6:AN$73)</f>
        <v>0.08748001868921261</v>
      </c>
      <c r="AO123">
        <f>CORREL($BM$6:$BM$73,AO$6:AO$73)</f>
        <v>-0.16756534731553968</v>
      </c>
      <c r="AQ123">
        <f>CORREL($BM$6:$BM$73,AQ$6:AQ$73)</f>
        <v>-0.12811945546434192</v>
      </c>
      <c r="AR123">
        <f>CORREL($BM$6:$BM$73,AR$6:AR$73)</f>
        <v>0.020143435744840225</v>
      </c>
      <c r="AS123">
        <f>CORREL($BM$6:$BM$73,AS$6:AS$73)</f>
        <v>-0.085117092623391</v>
      </c>
      <c r="AU123">
        <f>CORREL($BM$6:$BM$73,AU$6:AU$73)</f>
        <v>-0.031894420196235236</v>
      </c>
      <c r="AV123">
        <f>CORREL($BM$6:$BM$73,AV$6:AV$73)</f>
        <v>-0.038445200030830545</v>
      </c>
      <c r="AW123">
        <f>CORREL($BM$6:$BM$73,AW$6:AW$73)</f>
        <v>-0.031074777160082827</v>
      </c>
      <c r="AY123">
        <f>CORREL($BM$6:$BM$73,AY$6:AY$73)</f>
        <v>0.029745044707204866</v>
      </c>
      <c r="AZ123">
        <f>CORREL($BM$6:$BM$73,AZ$6:AZ$73)</f>
        <v>0.04552352113653043</v>
      </c>
      <c r="BA123">
        <f>CORREL($BM$6:$BM$73,BA$6:BA$73)</f>
        <v>0.2053536620699894</v>
      </c>
      <c r="BC123">
        <f>CORREL($BM$6:$BM$73,BC$6:BC$73)</f>
        <v>0.1430791927999593</v>
      </c>
      <c r="BD123">
        <f>CORREL($BM$6:$BM$73,BD$6:BD$73)</f>
        <v>0.23808284160517154</v>
      </c>
      <c r="BE123">
        <f>CORREL($BM$6:$BM$73,BE$6:BE$73)</f>
        <v>0.001011370128353765</v>
      </c>
      <c r="BG123">
        <f>CORREL($BM$6:$BM$73,BG$6:BG$73)</f>
        <v>-0.07287643903959203</v>
      </c>
      <c r="BH123">
        <f>CORREL($BM$6:$BM$73,BH$6:BH$73)</f>
        <v>-0.17695008494694267</v>
      </c>
      <c r="BI123">
        <f>CORREL($BM$6:$BM$73,BI$6:BI$73)</f>
        <v>-0.08692270714242947</v>
      </c>
      <c r="BK123">
        <f>CORREL($BM$6:$BM$73,BK$6:BK$73)</f>
        <v>-0.3232662770207279</v>
      </c>
      <c r="BL123">
        <f>CORREL($BM$6:$BM$73,BL$6:BL$73)</f>
        <v>0.3660345619260481</v>
      </c>
      <c r="BM123">
        <f>CORREL($BM$6:$BM$73,BM$6:BM$73)</f>
        <v>0.9999999999999998</v>
      </c>
      <c r="BO123">
        <f>CORREL($BM$6:$BM$73,BO$6:BO$73)</f>
        <v>-0.018034293875693382</v>
      </c>
      <c r="BP123">
        <f>CORREL($BM$6:$BM$73,BP$6:BP$73)</f>
        <v>-0.07180011124717708</v>
      </c>
      <c r="BQ123">
        <f>CORREL($BM$6:$BM$73,BQ$6:BQ$73)</f>
        <v>-0.07993438040108022</v>
      </c>
      <c r="BS123" s="14">
        <f t="shared" si="1"/>
        <v>0.02743385484270111</v>
      </c>
      <c r="BT123" s="17" t="s">
        <v>124</v>
      </c>
      <c r="BU123" s="14">
        <v>-0.03069944078622128</v>
      </c>
      <c r="BV123" s="17" t="s">
        <v>111</v>
      </c>
      <c r="BW123" s="14">
        <f t="shared" si="24"/>
        <v>0.13929745668036536</v>
      </c>
      <c r="BX123" s="23" t="str">
        <f t="shared" si="25"/>
        <v>pH_I</v>
      </c>
    </row>
    <row r="124" spans="1:76" ht="12.75">
      <c r="A124" s="17" t="s">
        <v>70</v>
      </c>
      <c r="C124">
        <f>CORREL($BO$6:$BO$73,C$6:C$73)</f>
        <v>0.23066344035137692</v>
      </c>
      <c r="D124">
        <f>CORREL($BO$6:$BO$73,D$6:D$73)</f>
        <v>-0.15071448971585885</v>
      </c>
      <c r="E124">
        <f>CORREL($BO$6:$BO$73,E$6:E$73)</f>
        <v>0.011270458409676377</v>
      </c>
      <c r="G124">
        <f>CORREL($BO$6:$BO$73,G$6:G$73)</f>
        <v>-0.18874172415035603</v>
      </c>
      <c r="H124">
        <f>CORREL($BO$6:$BO$73,H$6:H$73)</f>
        <v>0.07136674412205625</v>
      </c>
      <c r="I124">
        <f>CORREL($BO$6:$BO$73,I$6:I$73)</f>
        <v>-0.06668823000834338</v>
      </c>
      <c r="K124">
        <f>CORREL($BO$6:$BO$73,K$6:K$73)</f>
        <v>-0.22905810714228664</v>
      </c>
      <c r="L124">
        <f>CORREL($BO$6:$BO$73,L$6:L$73)</f>
        <v>0.02615133048174444</v>
      </c>
      <c r="M124">
        <f>CORREL($BO$6:$BO$73,M$6:M$73)</f>
        <v>0.1707627697851434</v>
      </c>
      <c r="O124">
        <f>CORREL($BO$6:$BO$73,O$6:O$73)</f>
        <v>0.21806857970936838</v>
      </c>
      <c r="P124">
        <f>CORREL($BO$6:$BO$73,P$6:P$73)</f>
        <v>-0.134939700950759</v>
      </c>
      <c r="Q124">
        <f>CORREL($BO$6:$BO$73,Q$6:Q$73)</f>
        <v>0.062426958522116785</v>
      </c>
      <c r="S124">
        <f>CORREL($BO$6:$BO$73,S$6:S$73)</f>
        <v>0.12925730057259271</v>
      </c>
      <c r="T124">
        <f>CORREL($BO$6:$BO$73,T$6:T$73)</f>
        <v>0.057712632578982084</v>
      </c>
      <c r="U124">
        <f>CORREL($BO$6:$BO$73,U$6:U$73)</f>
        <v>-0.01792209298782611</v>
      </c>
      <c r="W124">
        <f>CORREL($BO$6:$BO$73,W$6:W$73)</f>
        <v>0.29216370136781117</v>
      </c>
      <c r="X124">
        <f>CORREL($BO$6:$BO$73,X$6:X$73)</f>
        <v>0.1983061637243539</v>
      </c>
      <c r="Y124">
        <f>CORREL($BO$6:$BO$73,Y$6:Y$73)</f>
        <v>-0.06385928093262805</v>
      </c>
      <c r="AA124">
        <f>CORREL($BO$6:$BO$73,AA$6:AA$73)</f>
        <v>0.22836482219438184</v>
      </c>
      <c r="AB124">
        <f>CORREL($BO$6:$BO$73,AB$6:AB$73)</f>
        <v>0.203253454957909</v>
      </c>
      <c r="AC124">
        <f>CORREL($BO$6:$BO$73,AC$6:AC$73)</f>
        <v>-0.05629198030537961</v>
      </c>
      <c r="AE124">
        <f>CORREL($BO$6:$BO$73,AE$6:AE$73)</f>
        <v>0.2765256193898437</v>
      </c>
      <c r="AF124">
        <f>CORREL($BO$6:$BO$73,AF$6:AF$73)</f>
        <v>0.23357595532844766</v>
      </c>
      <c r="AG124">
        <f>CORREL($BO$6:$BO$73,AG$6:AG$73)</f>
        <v>-0.045759662136034475</v>
      </c>
      <c r="AI124">
        <f>CORREL($BO$6:$BO$73,AI$6:AI$73)</f>
        <v>-0.28258985468298115</v>
      </c>
      <c r="AJ124">
        <f>CORREL($BO$6:$BO$73,AJ$6:AJ$73)</f>
        <v>-0.32538172245602337</v>
      </c>
      <c r="AK124">
        <f>CORREL($BO$6:$BO$73,AK$6:AK$73)</f>
        <v>-0.18953903168419317</v>
      </c>
      <c r="AM124">
        <f>CORREL($BO$6:$BO$73,AM$6:AM$73)</f>
        <v>0.05266244838775531</v>
      </c>
      <c r="AN124">
        <f>CORREL($BO$6:$BO$73,AN$6:AN$73)</f>
        <v>-0.10438784836723677</v>
      </c>
      <c r="AO124">
        <f>CORREL($BO$6:$BO$73,AO$6:AO$73)</f>
        <v>-0.35990535224800035</v>
      </c>
      <c r="AQ124">
        <f>CORREL($BO$6:$BO$73,AQ$6:AQ$73)</f>
        <v>0.27501383895047204</v>
      </c>
      <c r="AR124">
        <f>CORREL($BO$6:$BO$73,AR$6:AR$73)</f>
        <v>0.13335894001794568</v>
      </c>
      <c r="AS124">
        <f>CORREL($BO$6:$BO$73,AS$6:AS$73)</f>
        <v>0.021031176928983993</v>
      </c>
      <c r="AU124">
        <f>CORREL($BO$6:$BO$73,AU$6:AU$73)</f>
        <v>-0.20097419925484697</v>
      </c>
      <c r="AV124">
        <f>CORREL($BO$6:$BO$73,AV$6:AV$73)</f>
        <v>-0.09444966512624525</v>
      </c>
      <c r="AW124">
        <f>CORREL($BO$6:$BO$73,AW$6:AW$73)</f>
        <v>-0.08329272340415866</v>
      </c>
      <c r="AY124">
        <f>CORREL($BO$6:$BO$73,AY$6:AY$73)</f>
        <v>-0.2748234536111861</v>
      </c>
      <c r="AZ124">
        <f>CORREL($BO$6:$BO$73,AZ$6:AZ$73)</f>
        <v>-0.39899011705722986</v>
      </c>
      <c r="BA124">
        <f>CORREL($BO$6:$BO$73,BA$6:BA$73)</f>
        <v>-0.20535429621764598</v>
      </c>
      <c r="BC124">
        <f>CORREL($BO$6:$BO$73,BC$6:BC$73)</f>
        <v>0.23192032523038966</v>
      </c>
      <c r="BD124">
        <f>CORREL($BO$6:$BO$73,BD$6:BD$73)</f>
        <v>0.2428109528963864</v>
      </c>
      <c r="BE124">
        <f>CORREL($BO$6:$BO$73,BE$6:BE$73)</f>
        <v>-0.16181022270218365</v>
      </c>
      <c r="BG124">
        <f>CORREL($BO$6:$BO$73,BG$6:BG$73)</f>
        <v>-0.3223688010316471</v>
      </c>
      <c r="BH124">
        <f>CORREL($BO$6:$BO$73,BH$6:BH$73)</f>
        <v>-0.227028900889176</v>
      </c>
      <c r="BI124">
        <f>CORREL($BO$6:$BO$73,BI$6:BI$73)</f>
        <v>-0.2038013699931752</v>
      </c>
      <c r="BK124">
        <f>CORREL($BO$6:$BO$73,BK$6:BK$73)</f>
        <v>0.020338378990496394</v>
      </c>
      <c r="BL124">
        <f>CORREL($BO$6:$BO$73,BL$6:BL$73)</f>
        <v>0.19615509049097882</v>
      </c>
      <c r="BM124">
        <f>CORREL($BO$6:$BO$73,BM$6:BM$73)</f>
        <v>-0.018034293875693382</v>
      </c>
      <c r="BO124">
        <f>CORREL($BO$6:$BO$73,BO$6:BO$73)</f>
        <v>0.9999999999999998</v>
      </c>
      <c r="BP124">
        <f>CORREL($BO$6:$BO$73,BP$6:BP$73)</f>
        <v>0.37095406933423214</v>
      </c>
      <c r="BQ124">
        <f>CORREL($BO$6:$BO$73,BQ$6:BQ$73)</f>
        <v>-0.07672625659997141</v>
      </c>
      <c r="BS124" s="14">
        <f t="shared" si="1"/>
        <v>0.009229054415536828</v>
      </c>
      <c r="BT124" s="17" t="s">
        <v>70</v>
      </c>
      <c r="BU124" s="14">
        <v>-0.037361378130900694</v>
      </c>
      <c r="BV124" s="20" t="s">
        <v>118</v>
      </c>
      <c r="BW124" s="14">
        <f t="shared" si="24"/>
        <v>0.13178824571173806</v>
      </c>
      <c r="BX124" s="17" t="str">
        <f t="shared" si="25"/>
        <v>Wind_S</v>
      </c>
    </row>
    <row r="125" spans="1:76" ht="12.75">
      <c r="A125" s="17" t="s">
        <v>71</v>
      </c>
      <c r="C125">
        <f>CORREL($BP$6:$BP$73,C$6:C$73)</f>
        <v>-0.16408496263227065</v>
      </c>
      <c r="D125">
        <f>CORREL($BP$6:$BP$73,D$6:D$73)</f>
        <v>-0.07144594748694237</v>
      </c>
      <c r="E125">
        <f>CORREL($BP$6:$BP$73,E$6:E$73)</f>
        <v>0.281290085099497</v>
      </c>
      <c r="G125">
        <f>CORREL($BP$6:$BP$73,G$6:G$73)</f>
        <v>0.23716675656487582</v>
      </c>
      <c r="H125">
        <f>CORREL($BP$6:$BP$73,H$6:H$73)</f>
        <v>0.010970332832434324</v>
      </c>
      <c r="I125">
        <f>CORREL($BP$6:$BP$73,I$6:I$73)</f>
        <v>0.05726935987879006</v>
      </c>
      <c r="K125">
        <f>CORREL($BP$6:$BP$73,K$6:K$73)</f>
        <v>0.1649659004392857</v>
      </c>
      <c r="L125">
        <f>CORREL($BP$6:$BP$73,L$6:L$73)</f>
        <v>-0.23390512510034675</v>
      </c>
      <c r="M125">
        <f>CORREL($BP$6:$BP$73,M$6:M$73)</f>
        <v>-0.06595819777657073</v>
      </c>
      <c r="O125">
        <f>CORREL($BP$6:$BP$73,O$6:O$73)</f>
        <v>-0.2296475669502811</v>
      </c>
      <c r="P125">
        <f>CORREL($BP$6:$BP$73,P$6:P$73)</f>
        <v>-0.061576953442505314</v>
      </c>
      <c r="Q125">
        <f>CORREL($BP$6:$BP$73,Q$6:Q$73)</f>
        <v>0.1387548096883549</v>
      </c>
      <c r="S125">
        <f>CORREL($BP$6:$BP$73,S$6:S$73)</f>
        <v>-0.08701705664149238</v>
      </c>
      <c r="T125">
        <f>CORREL($BP$6:$BP$73,T$6:T$73)</f>
        <v>0.15680118393567732</v>
      </c>
      <c r="U125">
        <f>CORREL($BP$6:$BP$73,U$6:U$73)</f>
        <v>0.18838992477747032</v>
      </c>
      <c r="W125">
        <f>CORREL($BP$6:$BP$73,W$6:W$73)</f>
        <v>-0.09828773506934534</v>
      </c>
      <c r="X125">
        <f>CORREL($BP$6:$BP$73,X$6:X$73)</f>
        <v>0.3253803483107795</v>
      </c>
      <c r="Y125">
        <f>CORREL($BP$6:$BP$73,Y$6:Y$73)</f>
        <v>0.14880412041563762</v>
      </c>
      <c r="AA125">
        <f>CORREL($BP$6:$BP$73,AA$6:AA$73)</f>
        <v>-0.0877192132028765</v>
      </c>
      <c r="AB125">
        <f>CORREL($BP$6:$BP$73,AB$6:AB$73)</f>
        <v>0.1995161119060338</v>
      </c>
      <c r="AC125">
        <f>CORREL($BP$6:$BP$73,AC$6:AC$73)</f>
        <v>0.16625511928208203</v>
      </c>
      <c r="AE125">
        <f>CORREL($BP$6:$BP$73,AE$6:AE$73)</f>
        <v>-0.10666430065533089</v>
      </c>
      <c r="AF125">
        <f>CORREL($BP$6:$BP$73,AF$6:AF$73)</f>
        <v>0.21891998774649138</v>
      </c>
      <c r="AG125">
        <f>CORREL($BP$6:$BP$73,AG$6:AG$73)</f>
        <v>0.17893614427796362</v>
      </c>
      <c r="AI125">
        <f>CORREL($BP$6:$BP$73,AI$6:AI$73)</f>
        <v>0.09908455162148154</v>
      </c>
      <c r="AJ125">
        <f>CORREL($BP$6:$BP$73,AJ$6:AJ$73)</f>
        <v>-0.1771942256801145</v>
      </c>
      <c r="AK125">
        <f>CORREL($BP$6:$BP$73,AK$6:AK$73)</f>
        <v>0.015776098904865445</v>
      </c>
      <c r="AM125">
        <f>CORREL($BP$6:$BP$73,AM$6:AM$73)</f>
        <v>-0.1620576942648677</v>
      </c>
      <c r="AN125">
        <f>CORREL($BP$6:$BP$73,AN$6:AN$73)</f>
        <v>0.11927372067305952</v>
      </c>
      <c r="AO125">
        <f>CORREL($BP$6:$BP$73,AO$6:AO$73)</f>
        <v>0.028268661820203995</v>
      </c>
      <c r="AQ125">
        <f>CORREL($BP$6:$BP$73,AQ$6:AQ$73)</f>
        <v>-0.20743171321630524</v>
      </c>
      <c r="AR125">
        <f>CORREL($BP$6:$BP$73,AR$6:AR$73)</f>
        <v>0.14790074886795693</v>
      </c>
      <c r="AS125">
        <f>CORREL($BP$6:$BP$73,AS$6:AS$73)</f>
        <v>0.08999092660916096</v>
      </c>
      <c r="AU125">
        <f>CORREL($BP$6:$BP$73,AU$6:AU$73)</f>
        <v>0.1849332378808502</v>
      </c>
      <c r="AV125">
        <f>CORREL($BP$6:$BP$73,AV$6:AV$73)</f>
        <v>0.2370394553017789</v>
      </c>
      <c r="AW125">
        <f>CORREL($BP$6:$BP$73,AW$6:AW$73)</f>
        <v>0.09896025594015824</v>
      </c>
      <c r="AY125">
        <f>CORREL($BP$6:$BP$73,AY$6:AY$73)</f>
        <v>0.04497880966066467</v>
      </c>
      <c r="AZ125">
        <f>CORREL($BP$6:$BP$73,AZ$6:AZ$73)</f>
        <v>-0.286427763596063</v>
      </c>
      <c r="BA125">
        <f>CORREL($BP$6:$BP$73,BA$6:BA$73)</f>
        <v>-0.055166695103596196</v>
      </c>
      <c r="BC125">
        <f>CORREL($BP$6:$BP$73,BC$6:BC$73)</f>
        <v>0.18364223150274964</v>
      </c>
      <c r="BD125">
        <f>CORREL($BP$6:$BP$73,BD$6:BD$73)</f>
        <v>0.03861590775925178</v>
      </c>
      <c r="BE125">
        <f>CORREL($BP$6:$BP$73,BE$6:BE$73)</f>
        <v>-0.019900634688527506</v>
      </c>
      <c r="BG125">
        <f>CORREL($BP$6:$BP$73,BG$6:BG$73)</f>
        <v>-0.32679050284206773</v>
      </c>
      <c r="BH125">
        <f>CORREL($BP$6:$BP$73,BH$6:BH$73)</f>
        <v>-0.12101124760828406</v>
      </c>
      <c r="BI125">
        <f>CORREL($BP$6:$BP$73,BI$6:BI$73)</f>
        <v>-0.05281099342641774</v>
      </c>
      <c r="BK125">
        <f>CORREL($BP$6:$BP$73,BK$6:BK$73)</f>
        <v>-0.007902611664534787</v>
      </c>
      <c r="BL125">
        <f>CORREL($BP$6:$BP$73,BL$6:BL$73)</f>
        <v>-0.023541329380008944</v>
      </c>
      <c r="BM125">
        <f>CORREL($BP$6:$BP$73,BM$6:BM$73)</f>
        <v>-0.07180011124717708</v>
      </c>
      <c r="BO125">
        <f>CORREL($BP$6:$BP$73,BO$6:BO$73)</f>
        <v>0.37095406933423214</v>
      </c>
      <c r="BP125">
        <f>CORREL($BP$6:$BP$73,BP$6:BP$73)</f>
        <v>1</v>
      </c>
      <c r="BQ125">
        <f>CORREL($BP$6:$BP$73,BQ$6:BQ$73)</f>
        <v>0.45608143038785276</v>
      </c>
      <c r="BS125" s="14">
        <f t="shared" si="1"/>
        <v>0.05628583744595516</v>
      </c>
      <c r="BT125" s="17" t="s">
        <v>71</v>
      </c>
      <c r="BU125" s="14">
        <v>-0.06903619457587716</v>
      </c>
      <c r="BV125" s="20" t="s">
        <v>117</v>
      </c>
      <c r="BW125" s="14">
        <f t="shared" si="24"/>
        <v>0.12771641719383306</v>
      </c>
      <c r="BX125" s="20" t="str">
        <f t="shared" si="25"/>
        <v>Temp_S,cm</v>
      </c>
    </row>
    <row r="126" spans="1:76" ht="12.75">
      <c r="A126" s="17" t="s">
        <v>125</v>
      </c>
      <c r="C126">
        <f>CORREL($BQ$6:$BQ$73,C$6:C$73)</f>
        <v>-0.025244518043645282</v>
      </c>
      <c r="D126">
        <f>CORREL($BQ$6:$BQ$73,D$6:D$73)</f>
        <v>-0.03430770015777013</v>
      </c>
      <c r="E126">
        <f>CORREL($BQ$6:$BQ$73,E$6:E$73)</f>
        <v>0.27526897974799003</v>
      </c>
      <c r="G126">
        <f>CORREL($BQ$6:$BQ$73,G$6:G$73)</f>
        <v>0.037343781703169876</v>
      </c>
      <c r="H126">
        <f>CORREL($BQ$6:$BQ$73,H$6:H$73)</f>
        <v>0.0519267119701165</v>
      </c>
      <c r="I126">
        <f>CORREL($BQ$6:$BQ$73,I$6:I$73)</f>
        <v>0.1414041053601804</v>
      </c>
      <c r="K126">
        <f>CORREL($BQ$6:$BQ$73,K$6:K$73)</f>
        <v>0.04560677947678062</v>
      </c>
      <c r="L126">
        <f>CORREL($BQ$6:$BQ$73,L$6:L$73)</f>
        <v>-0.1998291633741483</v>
      </c>
      <c r="M126">
        <f>CORREL($BQ$6:$BQ$73,M$6:M$73)</f>
        <v>0.04691804348254087</v>
      </c>
      <c r="O126">
        <f>CORREL($BQ$6:$BQ$73,O$6:O$73)</f>
        <v>-0.058438982464009484</v>
      </c>
      <c r="P126">
        <f>CORREL($BQ$6:$BQ$73,P$6:P$73)</f>
        <v>-0.08585277393598657</v>
      </c>
      <c r="Q126">
        <f>CORREL($BQ$6:$BQ$73,Q$6:Q$73)</f>
        <v>-0.11768203165133428</v>
      </c>
      <c r="S126">
        <f>CORREL($BQ$6:$BQ$73,S$6:S$73)</f>
        <v>-0.022454067112335222</v>
      </c>
      <c r="T126">
        <f>CORREL($BQ$6:$BQ$73,T$6:T$73)</f>
        <v>-0.16502959371772932</v>
      </c>
      <c r="U126">
        <f>CORREL($BQ$6:$BQ$73,U$6:U$73)</f>
        <v>-0.00914699969253033</v>
      </c>
      <c r="W126">
        <f>CORREL($BQ$6:$BQ$73,W$6:W$73)</f>
        <v>-0.028126932469978726</v>
      </c>
      <c r="X126">
        <f>CORREL($BQ$6:$BQ$73,X$6:X$73)</f>
        <v>0.10876081123390607</v>
      </c>
      <c r="Y126">
        <f>CORREL($BQ$6:$BQ$73,Y$6:Y$73)</f>
        <v>0.3645336601527761</v>
      </c>
      <c r="AA126">
        <f>CORREL($BQ$6:$BQ$73,AA$6:AA$73)</f>
        <v>0.008660526052520302</v>
      </c>
      <c r="AB126">
        <f>CORREL($BQ$6:$BQ$73,AB$6:AB$73)</f>
        <v>0.014905754488203955</v>
      </c>
      <c r="AC126">
        <f>CORREL($BQ$6:$BQ$73,AC$6:AC$73)</f>
        <v>0.3921887393164169</v>
      </c>
      <c r="AE126">
        <f>CORREL($BQ$6:$BQ$73,AE$6:AE$73)</f>
        <v>-0.029296621458518655</v>
      </c>
      <c r="AF126">
        <f>CORREL($BQ$6:$BQ$73,AF$6:AF$73)</f>
        <v>0.04794501359334567</v>
      </c>
      <c r="AG126">
        <f>CORREL($BQ$6:$BQ$73,AG$6:AG$73)</f>
        <v>0.36078674703917407</v>
      </c>
      <c r="AI126">
        <f>CORREL($BQ$6:$BQ$73,AI$6:AI$73)</f>
        <v>0.11360741009608381</v>
      </c>
      <c r="AJ126">
        <f>CORREL($BQ$6:$BQ$73,AJ$6:AJ$73)</f>
        <v>0.04965438598548934</v>
      </c>
      <c r="AK126">
        <f>CORREL($BQ$6:$BQ$73,AK$6:AK$73)</f>
        <v>0.17588910821039874</v>
      </c>
      <c r="AM126">
        <f>CORREL($BQ$6:$BQ$73,AM$6:AM$73)</f>
        <v>-0.12913063497858912</v>
      </c>
      <c r="AN126">
        <f>CORREL($BQ$6:$BQ$73,AN$6:AN$73)</f>
        <v>-0.02892097762063167</v>
      </c>
      <c r="AO126">
        <f>CORREL($BQ$6:$BQ$73,AO$6:AO$73)</f>
        <v>0.060154625656257815</v>
      </c>
      <c r="AQ126">
        <f>CORREL($BQ$6:$BQ$73,AQ$6:AQ$73)</f>
        <v>-0.08747317552134416</v>
      </c>
      <c r="AR126">
        <f>CORREL($BQ$6:$BQ$73,AR$6:AR$73)</f>
        <v>0.23062546193099293</v>
      </c>
      <c r="AS126">
        <f>CORREL($BQ$6:$BQ$73,AS$6:AS$73)</f>
        <v>0.12750828876523257</v>
      </c>
      <c r="AU126">
        <f>CORREL($BQ$6:$BQ$73,AU$6:AU$73)</f>
        <v>0.010859591322216798</v>
      </c>
      <c r="AV126">
        <f>CORREL($BQ$6:$BQ$73,AV$6:AV$73)</f>
        <v>0.1612639357054526</v>
      </c>
      <c r="AW126">
        <f>CORREL($BQ$6:$BQ$73,AW$6:AW$73)</f>
        <v>0.3664491033611884</v>
      </c>
      <c r="AY126">
        <f>CORREL($BQ$6:$BQ$73,AY$6:AY$73)</f>
        <v>0.027321478295003625</v>
      </c>
      <c r="AZ126">
        <f>CORREL($BQ$6:$BQ$73,AZ$6:AZ$73)</f>
        <v>-0.008315111929996342</v>
      </c>
      <c r="BA126">
        <f>CORREL($BQ$6:$BQ$73,BA$6:BA$73)</f>
        <v>-0.059853250617190906</v>
      </c>
      <c r="BC126">
        <f>CORREL($BQ$6:$BQ$73,BC$6:BC$73)</f>
        <v>0.09726039276272269</v>
      </c>
      <c r="BD126">
        <f>CORREL($BQ$6:$BQ$73,BD$6:BD$73)</f>
        <v>0.04854521820383069</v>
      </c>
      <c r="BE126">
        <f>CORREL($BQ$6:$BQ$73,BE$6:BE$73)</f>
        <v>0.06548369614863053</v>
      </c>
      <c r="BG126">
        <f>CORREL($BQ$6:$BQ$73,BG$6:BG$73)</f>
        <v>-0.09493138059736954</v>
      </c>
      <c r="BH126">
        <f>CORREL($BQ$6:$BQ$73,BH$6:BH$73)</f>
        <v>-0.11488533732437577</v>
      </c>
      <c r="BI126">
        <f>CORREL($BQ$6:$BQ$73,BI$6:BI$73)</f>
        <v>-0.15991422865756194</v>
      </c>
      <c r="BK126">
        <f>CORREL($BQ$6:$BQ$73,BK$6:BK$73)</f>
        <v>0.15808922357125316</v>
      </c>
      <c r="BL126">
        <f>CORREL($BQ$6:$BQ$73,BL$6:BL$73)</f>
        <v>-0.0606634089528152</v>
      </c>
      <c r="BM126">
        <f>CORREL($BQ$6:$BQ$73,BM$6:BM$73)</f>
        <v>-0.07993438040108022</v>
      </c>
      <c r="BO126">
        <f>CORREL($BQ$6:$BQ$73,BO$6:BO$73)</f>
        <v>-0.07672625659997141</v>
      </c>
      <c r="BP126">
        <f>CORREL($BQ$6:$BQ$73,BP$6:BP$73)</f>
        <v>0.45608143038785276</v>
      </c>
      <c r="BQ126">
        <f>CORREL($BQ$6:$BQ$73,BQ$6:BQ$73)</f>
        <v>0.9999999999999998</v>
      </c>
      <c r="BS126" s="14">
        <f t="shared" si="1"/>
        <v>0.0660565779753101</v>
      </c>
      <c r="BT126" s="17" t="s">
        <v>125</v>
      </c>
      <c r="BU126" s="14">
        <v>-0.0778401404822731</v>
      </c>
      <c r="BV126" s="23" t="s">
        <v>115</v>
      </c>
      <c r="BW126" s="14">
        <f t="shared" si="24"/>
        <v>0.1240125964991653</v>
      </c>
      <c r="BX126" s="17" t="str">
        <f t="shared" si="25"/>
        <v>Humid_S</v>
      </c>
    </row>
    <row r="128" spans="2:76" ht="12.75">
      <c r="B128" s="20" t="s">
        <v>12</v>
      </c>
      <c r="C128" s="20" t="s">
        <v>13</v>
      </c>
      <c r="D128" s="20" t="s">
        <v>14</v>
      </c>
      <c r="E128" s="20" t="s">
        <v>126</v>
      </c>
      <c r="F128" s="20" t="s">
        <v>28</v>
      </c>
      <c r="G128" s="20" t="s">
        <v>29</v>
      </c>
      <c r="H128" s="20" t="s">
        <v>30</v>
      </c>
      <c r="I128" s="20" t="s">
        <v>127</v>
      </c>
      <c r="J128" s="20" t="s">
        <v>116</v>
      </c>
      <c r="K128" s="20" t="s">
        <v>115</v>
      </c>
      <c r="L128" s="20" t="s">
        <v>117</v>
      </c>
      <c r="M128" s="20" t="s">
        <v>118</v>
      </c>
      <c r="N128" s="20" t="s">
        <v>22</v>
      </c>
      <c r="O128" s="20" t="s">
        <v>23</v>
      </c>
      <c r="P128" s="20" t="s">
        <v>24</v>
      </c>
      <c r="Q128" s="20" t="s">
        <v>119</v>
      </c>
      <c r="R128" s="20" t="s">
        <v>25</v>
      </c>
      <c r="S128" s="20" t="s">
        <v>26</v>
      </c>
      <c r="T128" s="20" t="s">
        <v>27</v>
      </c>
      <c r="U128" s="20" t="s">
        <v>120</v>
      </c>
      <c r="V128" s="23" t="s">
        <v>10</v>
      </c>
      <c r="W128" s="23" t="s">
        <v>11</v>
      </c>
      <c r="X128" s="23" t="s">
        <v>102</v>
      </c>
      <c r="Y128" s="23" t="s">
        <v>113</v>
      </c>
      <c r="Z128" s="23" t="s">
        <v>153</v>
      </c>
      <c r="AA128" s="23" t="s">
        <v>154</v>
      </c>
      <c r="AB128" s="23" t="s">
        <v>155</v>
      </c>
      <c r="AC128" s="23" t="s">
        <v>166</v>
      </c>
      <c r="AD128" s="23" t="s">
        <v>167</v>
      </c>
      <c r="AE128" s="23" t="s">
        <v>168</v>
      </c>
      <c r="AF128" s="23" t="s">
        <v>169</v>
      </c>
      <c r="AG128" s="23" t="s">
        <v>170</v>
      </c>
      <c r="AH128" s="23" t="s">
        <v>31</v>
      </c>
      <c r="AI128" s="23" t="s">
        <v>32</v>
      </c>
      <c r="AJ128" s="23" t="s">
        <v>101</v>
      </c>
      <c r="AK128" s="23" t="s">
        <v>114</v>
      </c>
      <c r="AL128" s="23" t="s">
        <v>116</v>
      </c>
      <c r="AM128" s="23" t="s">
        <v>115</v>
      </c>
      <c r="AN128" s="23" t="s">
        <v>117</v>
      </c>
      <c r="AO128" s="23" t="s">
        <v>118</v>
      </c>
      <c r="AP128" s="23" t="s">
        <v>22</v>
      </c>
      <c r="AQ128" s="23" t="s">
        <v>23</v>
      </c>
      <c r="AR128" s="23" t="s">
        <v>24</v>
      </c>
      <c r="AS128" s="23" t="s">
        <v>119</v>
      </c>
      <c r="AT128" s="23" t="s">
        <v>25</v>
      </c>
      <c r="AU128" s="23" t="s">
        <v>26</v>
      </c>
      <c r="AV128" s="23" t="s">
        <v>27</v>
      </c>
      <c r="AW128" s="23" t="s">
        <v>120</v>
      </c>
      <c r="AX128" s="17" t="s">
        <v>33</v>
      </c>
      <c r="AY128" s="17" t="s">
        <v>34</v>
      </c>
      <c r="AZ128" s="17" t="s">
        <v>35</v>
      </c>
      <c r="BA128" s="17" t="s">
        <v>121</v>
      </c>
      <c r="BB128" s="17" t="s">
        <v>36</v>
      </c>
      <c r="BC128" s="17" t="s">
        <v>37</v>
      </c>
      <c r="BD128" s="17" t="s">
        <v>38</v>
      </c>
      <c r="BE128" s="17" t="s">
        <v>122</v>
      </c>
      <c r="BF128" s="17" t="s">
        <v>109</v>
      </c>
      <c r="BG128" s="17" t="s">
        <v>110</v>
      </c>
      <c r="BH128" s="17" t="s">
        <v>111</v>
      </c>
      <c r="BI128" s="17" t="s">
        <v>123</v>
      </c>
      <c r="BJ128" s="17" t="s">
        <v>95</v>
      </c>
      <c r="BK128" s="17" t="s">
        <v>96</v>
      </c>
      <c r="BL128" s="17" t="s">
        <v>97</v>
      </c>
      <c r="BM128" s="17" t="s">
        <v>124</v>
      </c>
      <c r="BN128" s="17" t="s">
        <v>69</v>
      </c>
      <c r="BO128" s="17" t="s">
        <v>70</v>
      </c>
      <c r="BP128" s="17" t="s">
        <v>71</v>
      </c>
      <c r="BQ128" s="17" t="s">
        <v>125</v>
      </c>
      <c r="BS128" s="17" t="s">
        <v>189</v>
      </c>
      <c r="BT128" s="17"/>
      <c r="BU128" s="17" t="s">
        <v>188</v>
      </c>
      <c r="BV128" s="17"/>
      <c r="BW128" s="18"/>
      <c r="BX128" s="18"/>
    </row>
    <row r="129" spans="1:74" ht="12.75">
      <c r="A129" s="20" t="s">
        <v>13</v>
      </c>
      <c r="C129">
        <f aca="true" t="shared" si="26" ref="C129:Q129">ABS(C76)</f>
        <v>1</v>
      </c>
      <c r="D129">
        <f t="shared" si="26"/>
        <v>0.08568225412193657</v>
      </c>
      <c r="E129">
        <f t="shared" si="26"/>
        <v>0.041939789498215266</v>
      </c>
      <c r="G129">
        <f t="shared" si="26"/>
        <v>0.9143791717366065</v>
      </c>
      <c r="H129">
        <f t="shared" si="26"/>
        <v>0.2126753882869896</v>
      </c>
      <c r="I129">
        <f t="shared" si="26"/>
        <v>0.0952237319594503</v>
      </c>
      <c r="K129">
        <f t="shared" si="26"/>
        <v>0.9615124001196004</v>
      </c>
      <c r="L129">
        <f t="shared" si="26"/>
        <v>0.08185660265658866</v>
      </c>
      <c r="M129">
        <f t="shared" si="26"/>
        <v>0.3448826154412253</v>
      </c>
      <c r="O129">
        <f t="shared" si="26"/>
        <v>0.9117015007095621</v>
      </c>
      <c r="P129">
        <f t="shared" si="26"/>
        <v>0.1367249910090682</v>
      </c>
      <c r="Q129">
        <f t="shared" si="26"/>
        <v>0.0707177866890708</v>
      </c>
      <c r="S129">
        <f aca="true" t="shared" si="27" ref="S129:BI129">ABS(S76)</f>
        <v>0.8305769267618729</v>
      </c>
      <c r="T129">
        <f t="shared" si="27"/>
        <v>0.399632578600236</v>
      </c>
      <c r="U129">
        <f t="shared" si="27"/>
        <v>0.2970232184899852</v>
      </c>
      <c r="W129">
        <f t="shared" si="27"/>
        <v>0.8670172994349001</v>
      </c>
      <c r="X129">
        <f t="shared" si="27"/>
        <v>0.11639900311219684</v>
      </c>
      <c r="Y129">
        <f t="shared" si="27"/>
        <v>0.15984134914955367</v>
      </c>
      <c r="AA129">
        <f t="shared" si="27"/>
        <v>0.8664072773328674</v>
      </c>
      <c r="AB129">
        <f t="shared" si="27"/>
        <v>0.14247994211837284</v>
      </c>
      <c r="AC129">
        <f t="shared" si="27"/>
        <v>0.1435657561902959</v>
      </c>
      <c r="AE129">
        <f t="shared" si="27"/>
        <v>0.8586809563774915</v>
      </c>
      <c r="AF129">
        <f t="shared" si="27"/>
        <v>0.10743950965616764</v>
      </c>
      <c r="AG129">
        <f t="shared" si="27"/>
        <v>0.1590431299051975</v>
      </c>
      <c r="AI129">
        <f t="shared" si="27"/>
        <v>0.871068422230017</v>
      </c>
      <c r="AJ129">
        <f t="shared" si="27"/>
        <v>0.09242246063811525</v>
      </c>
      <c r="AK129">
        <f t="shared" si="27"/>
        <v>0.15363398735788306</v>
      </c>
      <c r="AM129">
        <f t="shared" si="27"/>
        <v>0.025237572021046803</v>
      </c>
      <c r="AN129">
        <f t="shared" si="27"/>
        <v>0.13034084493681306</v>
      </c>
      <c r="AO129">
        <f t="shared" si="27"/>
        <v>0.12173526491124631</v>
      </c>
      <c r="AQ129">
        <f t="shared" si="27"/>
        <v>0.8320779092742094</v>
      </c>
      <c r="AR129">
        <f t="shared" si="27"/>
        <v>0.0917400703983978</v>
      </c>
      <c r="AS129">
        <f t="shared" si="27"/>
        <v>0.23737957513723487</v>
      </c>
      <c r="AU129">
        <f t="shared" si="27"/>
        <v>0.5696805731938159</v>
      </c>
      <c r="AV129">
        <f t="shared" si="27"/>
        <v>0.3925903359927718</v>
      </c>
      <c r="AW129">
        <f t="shared" si="27"/>
        <v>0.12199191107734639</v>
      </c>
      <c r="AY129">
        <f t="shared" si="27"/>
        <v>0.8625648550029438</v>
      </c>
      <c r="AZ129">
        <f t="shared" si="27"/>
        <v>0.007078406946918075</v>
      </c>
      <c r="BA129">
        <f t="shared" si="27"/>
        <v>0.08747391402277326</v>
      </c>
      <c r="BC129">
        <f t="shared" si="27"/>
        <v>0.11737591432211483</v>
      </c>
      <c r="BD129">
        <f t="shared" si="27"/>
        <v>0.26663235819936476</v>
      </c>
      <c r="BE129">
        <f t="shared" si="27"/>
        <v>0.07069100930250402</v>
      </c>
      <c r="BG129">
        <f t="shared" si="27"/>
        <v>0.018231465851941596</v>
      </c>
      <c r="BH129">
        <f t="shared" si="27"/>
        <v>0.1547076958382687</v>
      </c>
      <c r="BI129">
        <f t="shared" si="27"/>
        <v>0.28085955171095217</v>
      </c>
      <c r="BK129">
        <f aca="true" t="shared" si="28" ref="BK129:BQ138">ABS(BK76)</f>
        <v>0.0354255498562528</v>
      </c>
      <c r="BL129">
        <f t="shared" si="28"/>
        <v>0.2615663953523634</v>
      </c>
      <c r="BM129">
        <f t="shared" si="28"/>
        <v>0.06629864906038435</v>
      </c>
      <c r="BO129">
        <f t="shared" si="28"/>
        <v>0.23066344035137692</v>
      </c>
      <c r="BP129">
        <f t="shared" si="28"/>
        <v>0.16408496263227065</v>
      </c>
      <c r="BQ129">
        <f t="shared" si="28"/>
        <v>0.025244518043645282</v>
      </c>
      <c r="BS129" s="14">
        <f aca="true" t="shared" si="29" ref="BS129:BS173">AVERAGE(B129:BQ129)</f>
        <v>0.31557256456902794</v>
      </c>
      <c r="BT129" s="20" t="s">
        <v>13</v>
      </c>
      <c r="BU129" s="14">
        <v>0.34277418256714215</v>
      </c>
      <c r="BV129" s="23" t="s">
        <v>23</v>
      </c>
    </row>
    <row r="130" spans="1:74" ht="12.75">
      <c r="A130" s="20" t="s">
        <v>14</v>
      </c>
      <c r="C130">
        <f aca="true" t="shared" si="30" ref="C130:AC130">ABS(C77)</f>
        <v>0.08568225412193657</v>
      </c>
      <c r="D130">
        <f t="shared" si="30"/>
        <v>1</v>
      </c>
      <c r="E130">
        <f t="shared" si="30"/>
        <v>0.501102238373537</v>
      </c>
      <c r="G130">
        <f t="shared" si="30"/>
        <v>0.02193391995078749</v>
      </c>
      <c r="H130">
        <f t="shared" si="30"/>
        <v>0.2572130512311083</v>
      </c>
      <c r="I130">
        <f t="shared" si="30"/>
        <v>0.14335633848977672</v>
      </c>
      <c r="K130">
        <f t="shared" si="30"/>
        <v>0.05507712361574482</v>
      </c>
      <c r="L130">
        <f t="shared" si="30"/>
        <v>0.04209155613012466</v>
      </c>
      <c r="M130">
        <f t="shared" si="30"/>
        <v>0.27688229461003844</v>
      </c>
      <c r="O130">
        <f t="shared" si="30"/>
        <v>0.1185205023212857</v>
      </c>
      <c r="P130">
        <f t="shared" si="30"/>
        <v>0.16114549447516324</v>
      </c>
      <c r="Q130">
        <f t="shared" si="30"/>
        <v>0.14897484406920694</v>
      </c>
      <c r="S130">
        <f t="shared" si="30"/>
        <v>0.18069002652916447</v>
      </c>
      <c r="T130">
        <f t="shared" si="30"/>
        <v>0.1867022955414443</v>
      </c>
      <c r="U130">
        <f t="shared" si="30"/>
        <v>0.10791630536532393</v>
      </c>
      <c r="W130">
        <f t="shared" si="30"/>
        <v>0.07414736742128679</v>
      </c>
      <c r="X130">
        <f t="shared" si="30"/>
        <v>0.513218522694958</v>
      </c>
      <c r="Y130">
        <f t="shared" si="30"/>
        <v>0.23010708508741617</v>
      </c>
      <c r="AA130">
        <f t="shared" si="30"/>
        <v>0.018183387503559755</v>
      </c>
      <c r="AB130">
        <f t="shared" si="30"/>
        <v>0.47032455354952063</v>
      </c>
      <c r="AC130">
        <f t="shared" si="30"/>
        <v>0.21519555068311613</v>
      </c>
      <c r="AE130">
        <f aca="true" t="shared" si="31" ref="AE130:BI130">ABS(AE77)</f>
        <v>0.029622153163494393</v>
      </c>
      <c r="AF130">
        <f t="shared" si="31"/>
        <v>0.5386112397766962</v>
      </c>
      <c r="AG130">
        <f t="shared" si="31"/>
        <v>0.258053988348217</v>
      </c>
      <c r="AI130">
        <f t="shared" si="31"/>
        <v>0.1737553509319972</v>
      </c>
      <c r="AJ130">
        <f t="shared" si="31"/>
        <v>0.24783798807825455</v>
      </c>
      <c r="AK130">
        <f t="shared" si="31"/>
        <v>0.116158187882105</v>
      </c>
      <c r="AM130">
        <f t="shared" si="31"/>
        <v>0.34678578477564276</v>
      </c>
      <c r="AN130">
        <f t="shared" si="31"/>
        <v>0.11685553643615017</v>
      </c>
      <c r="AO130">
        <f t="shared" si="31"/>
        <v>0.18884833857319616</v>
      </c>
      <c r="AQ130">
        <f t="shared" si="31"/>
        <v>0.05950033362862293</v>
      </c>
      <c r="AR130">
        <f t="shared" si="31"/>
        <v>0.1643033157411189</v>
      </c>
      <c r="AS130">
        <f t="shared" si="31"/>
        <v>0.08438614661353558</v>
      </c>
      <c r="AU130">
        <f t="shared" si="31"/>
        <v>0.1587381114010398</v>
      </c>
      <c r="AV130">
        <f t="shared" si="31"/>
        <v>0.13653421757961728</v>
      </c>
      <c r="AW130">
        <f t="shared" si="31"/>
        <v>0.18949886817609934</v>
      </c>
      <c r="AY130">
        <f t="shared" si="31"/>
        <v>0.18184631475815044</v>
      </c>
      <c r="AZ130">
        <f t="shared" si="31"/>
        <v>0.25194069879890685</v>
      </c>
      <c r="BA130">
        <f t="shared" si="31"/>
        <v>0.1730348451183229</v>
      </c>
      <c r="BC130">
        <f t="shared" si="31"/>
        <v>0.24871508597059644</v>
      </c>
      <c r="BD130">
        <f t="shared" si="31"/>
        <v>0.008688527163960371</v>
      </c>
      <c r="BE130">
        <f t="shared" si="31"/>
        <v>0.10612771599825797</v>
      </c>
      <c r="BG130">
        <f t="shared" si="31"/>
        <v>0.29368724306124494</v>
      </c>
      <c r="BH130">
        <f t="shared" si="31"/>
        <v>0.2667263305434751</v>
      </c>
      <c r="BI130">
        <f t="shared" si="31"/>
        <v>0.184958715938985</v>
      </c>
      <c r="BK130">
        <f t="shared" si="28"/>
        <v>0.004245555404983235</v>
      </c>
      <c r="BL130">
        <f t="shared" si="28"/>
        <v>0.032529401691531075</v>
      </c>
      <c r="BM130">
        <f t="shared" si="28"/>
        <v>0.08306834357595644</v>
      </c>
      <c r="BO130">
        <f t="shared" si="28"/>
        <v>0.15071448971585885</v>
      </c>
      <c r="BP130">
        <f t="shared" si="28"/>
        <v>0.07144594748694237</v>
      </c>
      <c r="BQ130">
        <f t="shared" si="28"/>
        <v>0.03430770015777013</v>
      </c>
      <c r="BS130" s="14">
        <f t="shared" si="29"/>
        <v>0.19039198408343588</v>
      </c>
      <c r="BT130" s="20" t="s">
        <v>14</v>
      </c>
      <c r="BU130" s="14">
        <v>0.3423581668027739</v>
      </c>
      <c r="BV130" s="20" t="s">
        <v>115</v>
      </c>
    </row>
    <row r="131" spans="1:74" ht="12.75">
      <c r="A131" s="20" t="s">
        <v>126</v>
      </c>
      <c r="C131">
        <f aca="true" t="shared" si="32" ref="C131:AC131">ABS(C78)</f>
        <v>0.041939789498215266</v>
      </c>
      <c r="D131">
        <f t="shared" si="32"/>
        <v>0.501102238373537</v>
      </c>
      <c r="E131">
        <f t="shared" si="32"/>
        <v>1</v>
      </c>
      <c r="G131">
        <f t="shared" si="32"/>
        <v>0.02585253820020505</v>
      </c>
      <c r="H131">
        <f t="shared" si="32"/>
        <v>0.15395040471735985</v>
      </c>
      <c r="I131">
        <f t="shared" si="32"/>
        <v>0.3346697435825103</v>
      </c>
      <c r="K131">
        <f t="shared" si="32"/>
        <v>0.02811098152766505</v>
      </c>
      <c r="L131">
        <f t="shared" si="32"/>
        <v>0.14308441091597932</v>
      </c>
      <c r="M131">
        <f t="shared" si="32"/>
        <v>0.10118365364404319</v>
      </c>
      <c r="O131">
        <f t="shared" si="32"/>
        <v>0.01727064278073817</v>
      </c>
      <c r="P131">
        <f t="shared" si="32"/>
        <v>0.09555279756111579</v>
      </c>
      <c r="Q131">
        <f t="shared" si="32"/>
        <v>0.07480600287129781</v>
      </c>
      <c r="S131">
        <f t="shared" si="32"/>
        <v>0.09175452268993</v>
      </c>
      <c r="T131">
        <f t="shared" si="32"/>
        <v>0.11983383692665946</v>
      </c>
      <c r="U131">
        <f t="shared" si="32"/>
        <v>0.11566958096297995</v>
      </c>
      <c r="W131">
        <f t="shared" si="32"/>
        <v>0.041630355519958126</v>
      </c>
      <c r="X131">
        <f t="shared" si="32"/>
        <v>0.6032531348314506</v>
      </c>
      <c r="Y131">
        <f t="shared" si="32"/>
        <v>0.6061193807764953</v>
      </c>
      <c r="AA131">
        <f t="shared" si="32"/>
        <v>0.061333813669407565</v>
      </c>
      <c r="AB131">
        <f t="shared" si="32"/>
        <v>0.4845950217833423</v>
      </c>
      <c r="AC131">
        <f t="shared" si="32"/>
        <v>0.5853921832894583</v>
      </c>
      <c r="AE131">
        <f aca="true" t="shared" si="33" ref="AE131:BI131">ABS(AE78)</f>
        <v>0.00651060865640922</v>
      </c>
      <c r="AF131">
        <f t="shared" si="33"/>
        <v>0.48136747586925266</v>
      </c>
      <c r="AG131">
        <f t="shared" si="33"/>
        <v>0.6355747905495184</v>
      </c>
      <c r="AI131">
        <f t="shared" si="33"/>
        <v>0.017065116537469335</v>
      </c>
      <c r="AJ131">
        <f t="shared" si="33"/>
        <v>0.23198853810040782</v>
      </c>
      <c r="AK131">
        <f t="shared" si="33"/>
        <v>0.24101765176780274</v>
      </c>
      <c r="AM131">
        <f t="shared" si="33"/>
        <v>0.40432811311861555</v>
      </c>
      <c r="AN131">
        <f t="shared" si="33"/>
        <v>0.25327554253282153</v>
      </c>
      <c r="AO131">
        <f t="shared" si="33"/>
        <v>0.09283439923135044</v>
      </c>
      <c r="AQ131">
        <f t="shared" si="33"/>
        <v>0.1720414768851494</v>
      </c>
      <c r="AR131">
        <f t="shared" si="33"/>
        <v>0.012693438861554752</v>
      </c>
      <c r="AS131">
        <f t="shared" si="33"/>
        <v>0.05294261787967544</v>
      </c>
      <c r="AU131">
        <f t="shared" si="33"/>
        <v>0.042154943440917164</v>
      </c>
      <c r="AV131">
        <f t="shared" si="33"/>
        <v>0.3642910751109696</v>
      </c>
      <c r="AW131">
        <f t="shared" si="33"/>
        <v>0.5647848421986251</v>
      </c>
      <c r="AY131">
        <f t="shared" si="33"/>
        <v>0.0926734335401569</v>
      </c>
      <c r="AZ131">
        <f t="shared" si="33"/>
        <v>0.2648341676330943</v>
      </c>
      <c r="BA131">
        <f t="shared" si="33"/>
        <v>0.021642263379779255</v>
      </c>
      <c r="BC131">
        <f t="shared" si="33"/>
        <v>0.4433047475955501</v>
      </c>
      <c r="BD131">
        <f t="shared" si="33"/>
        <v>0.2900483708518947</v>
      </c>
      <c r="BE131">
        <f t="shared" si="33"/>
        <v>0.3127554460010443</v>
      </c>
      <c r="BG131">
        <f t="shared" si="33"/>
        <v>0.23740408841592744</v>
      </c>
      <c r="BH131">
        <f t="shared" si="33"/>
        <v>0.25107248491786877</v>
      </c>
      <c r="BI131">
        <f t="shared" si="33"/>
        <v>0.09690882994830873</v>
      </c>
      <c r="BK131">
        <f t="shared" si="28"/>
        <v>0.005051397707644424</v>
      </c>
      <c r="BL131">
        <f t="shared" si="28"/>
        <v>0.024777498034851277</v>
      </c>
      <c r="BM131">
        <f t="shared" si="28"/>
        <v>0.2482081467612927</v>
      </c>
      <c r="BO131">
        <f t="shared" si="28"/>
        <v>0.011270458409676377</v>
      </c>
      <c r="BP131">
        <f t="shared" si="28"/>
        <v>0.281290085099497</v>
      </c>
      <c r="BQ131">
        <f t="shared" si="28"/>
        <v>0.27526897974799003</v>
      </c>
      <c r="BS131" s="14">
        <f t="shared" si="29"/>
        <v>0.22855855025308744</v>
      </c>
      <c r="BT131" s="20" t="s">
        <v>126</v>
      </c>
      <c r="BU131" s="14">
        <v>0.3270075780921002</v>
      </c>
      <c r="BV131" s="20" t="s">
        <v>29</v>
      </c>
    </row>
    <row r="132" spans="1:74" ht="12.75">
      <c r="A132" s="20" t="s">
        <v>29</v>
      </c>
      <c r="C132">
        <f aca="true" t="shared" si="34" ref="C132:BI132">ABS(C79)</f>
        <v>0.9143791717366065</v>
      </c>
      <c r="D132">
        <f t="shared" si="34"/>
        <v>0.02193391995078749</v>
      </c>
      <c r="E132">
        <f t="shared" si="34"/>
        <v>0.02585253820020505</v>
      </c>
      <c r="G132">
        <f t="shared" si="34"/>
        <v>1</v>
      </c>
      <c r="H132">
        <f t="shared" si="34"/>
        <v>0.17137132003499453</v>
      </c>
      <c r="I132">
        <f t="shared" si="34"/>
        <v>0.017345018250659133</v>
      </c>
      <c r="K132">
        <f t="shared" si="34"/>
        <v>0.9158257924095048</v>
      </c>
      <c r="L132">
        <f t="shared" si="34"/>
        <v>0.3120214232275342</v>
      </c>
      <c r="M132">
        <f t="shared" si="34"/>
        <v>0.5412478946688691</v>
      </c>
      <c r="O132">
        <f t="shared" si="34"/>
        <v>0.8341493357591135</v>
      </c>
      <c r="P132">
        <f t="shared" si="34"/>
        <v>0.07777696515278266</v>
      </c>
      <c r="Q132">
        <f t="shared" si="34"/>
        <v>0.0685366935134025</v>
      </c>
      <c r="S132">
        <f t="shared" si="34"/>
        <v>0.669995967967893</v>
      </c>
      <c r="T132">
        <f t="shared" si="34"/>
        <v>0.4855448141077513</v>
      </c>
      <c r="U132">
        <f t="shared" si="34"/>
        <v>0.37276812067428455</v>
      </c>
      <c r="W132">
        <f t="shared" si="34"/>
        <v>0.6433569857795038</v>
      </c>
      <c r="X132">
        <f t="shared" si="34"/>
        <v>0.16270632655581718</v>
      </c>
      <c r="Y132">
        <f t="shared" si="34"/>
        <v>0.17711562362714345</v>
      </c>
      <c r="AA132">
        <f t="shared" si="34"/>
        <v>0.6776985205997268</v>
      </c>
      <c r="AB132">
        <f t="shared" si="34"/>
        <v>0.22114774382817462</v>
      </c>
      <c r="AC132">
        <f t="shared" si="34"/>
        <v>0.1855526911336521</v>
      </c>
      <c r="AE132">
        <f t="shared" si="34"/>
        <v>0.6348254805661064</v>
      </c>
      <c r="AF132">
        <f t="shared" si="34"/>
        <v>0.1773647351806875</v>
      </c>
      <c r="AG132">
        <f t="shared" si="34"/>
        <v>0.18247617613197753</v>
      </c>
      <c r="AI132">
        <f t="shared" si="34"/>
        <v>0.8305012724455616</v>
      </c>
      <c r="AJ132">
        <f t="shared" si="34"/>
        <v>0.10344663858029389</v>
      </c>
      <c r="AK132">
        <f t="shared" si="34"/>
        <v>0.17225414770161215</v>
      </c>
      <c r="AM132">
        <f t="shared" si="34"/>
        <v>0.27760276669690825</v>
      </c>
      <c r="AN132">
        <f t="shared" si="34"/>
        <v>0.3489129593927099</v>
      </c>
      <c r="AO132">
        <f t="shared" si="34"/>
        <v>0.2941563690358877</v>
      </c>
      <c r="AQ132">
        <f t="shared" si="34"/>
        <v>0.7966662448248418</v>
      </c>
      <c r="AR132">
        <f t="shared" si="34"/>
        <v>0.09143915247324357</v>
      </c>
      <c r="AS132">
        <f t="shared" si="34"/>
        <v>0.22490495834341118</v>
      </c>
      <c r="AU132">
        <f t="shared" si="34"/>
        <v>0.7547918635518651</v>
      </c>
      <c r="AV132">
        <f t="shared" si="34"/>
        <v>0.35386506121383093</v>
      </c>
      <c r="AW132">
        <f t="shared" si="34"/>
        <v>0.1536282326629159</v>
      </c>
      <c r="AY132">
        <f t="shared" si="34"/>
        <v>0.8308586358451839</v>
      </c>
      <c r="AZ132">
        <f t="shared" si="34"/>
        <v>0.08429772382825558</v>
      </c>
      <c r="BA132">
        <f t="shared" si="34"/>
        <v>0.15143670601198206</v>
      </c>
      <c r="BC132">
        <f t="shared" si="34"/>
        <v>0.06878212407617554</v>
      </c>
      <c r="BD132">
        <f t="shared" si="34"/>
        <v>0.2874180314169525</v>
      </c>
      <c r="BE132">
        <f t="shared" si="34"/>
        <v>0.08998657909620202</v>
      </c>
      <c r="BG132">
        <f t="shared" si="34"/>
        <v>0.07021785623376563</v>
      </c>
      <c r="BH132">
        <f t="shared" si="34"/>
        <v>0.11889085098260564</v>
      </c>
      <c r="BI132">
        <f t="shared" si="34"/>
        <v>0.25277686311260117</v>
      </c>
      <c r="BK132">
        <f t="shared" si="28"/>
        <v>0.10858517394261157</v>
      </c>
      <c r="BL132">
        <f t="shared" si="28"/>
        <v>0.22941976437077946</v>
      </c>
      <c r="BM132">
        <f t="shared" si="28"/>
        <v>0.028300985381330492</v>
      </c>
      <c r="BO132">
        <f t="shared" si="28"/>
        <v>0.18874172415035603</v>
      </c>
      <c r="BP132">
        <f t="shared" si="28"/>
        <v>0.23716675656487582</v>
      </c>
      <c r="BQ132">
        <f t="shared" si="28"/>
        <v>0.037343781703169876</v>
      </c>
      <c r="BS132" s="14">
        <f t="shared" si="29"/>
        <v>0.3270075780921002</v>
      </c>
      <c r="BT132" s="20" t="s">
        <v>29</v>
      </c>
      <c r="BU132" s="14">
        <v>0.3237831918463043</v>
      </c>
      <c r="BV132" s="20" t="s">
        <v>23</v>
      </c>
    </row>
    <row r="133" spans="1:74" ht="12.75">
      <c r="A133" s="20" t="s">
        <v>30</v>
      </c>
      <c r="C133">
        <f aca="true" t="shared" si="35" ref="C133:AC133">ABS(C80)</f>
        <v>0.2126753882869896</v>
      </c>
      <c r="D133">
        <f t="shared" si="35"/>
        <v>0.2572130512311083</v>
      </c>
      <c r="E133">
        <f t="shared" si="35"/>
        <v>0.15395040471735985</v>
      </c>
      <c r="G133">
        <f t="shared" si="35"/>
        <v>0.17137132003499453</v>
      </c>
      <c r="H133">
        <f t="shared" si="35"/>
        <v>1</v>
      </c>
      <c r="I133">
        <f t="shared" si="35"/>
        <v>0.39447758670079125</v>
      </c>
      <c r="K133">
        <f t="shared" si="35"/>
        <v>0.223913068499991</v>
      </c>
      <c r="L133">
        <f t="shared" si="35"/>
        <v>0.03700068760162885</v>
      </c>
      <c r="M133">
        <f t="shared" si="35"/>
        <v>0.09506012358000618</v>
      </c>
      <c r="O133">
        <f t="shared" si="35"/>
        <v>0.24556380855791166</v>
      </c>
      <c r="P133">
        <f t="shared" si="35"/>
        <v>0.15802656990588757</v>
      </c>
      <c r="Q133">
        <f t="shared" si="35"/>
        <v>0.20325740666939576</v>
      </c>
      <c r="S133">
        <f t="shared" si="35"/>
        <v>0.21911626681426075</v>
      </c>
      <c r="T133">
        <f t="shared" si="35"/>
        <v>0.038164625659817764</v>
      </c>
      <c r="U133">
        <f t="shared" si="35"/>
        <v>0.02245889217806935</v>
      </c>
      <c r="W133">
        <f t="shared" si="35"/>
        <v>0.1874923907013075</v>
      </c>
      <c r="X133">
        <f t="shared" si="35"/>
        <v>0.3015823567223672</v>
      </c>
      <c r="Y133">
        <f t="shared" si="35"/>
        <v>0.12532084252235984</v>
      </c>
      <c r="AA133">
        <f t="shared" si="35"/>
        <v>0.19751445678165439</v>
      </c>
      <c r="AB133">
        <f t="shared" si="35"/>
        <v>0.16677720906270369</v>
      </c>
      <c r="AC133">
        <f t="shared" si="35"/>
        <v>0.08920063813528828</v>
      </c>
      <c r="AE133">
        <f aca="true" t="shared" si="36" ref="AE133:BI133">ABS(AE80)</f>
        <v>0.20241781184996122</v>
      </c>
      <c r="AF133">
        <f t="shared" si="36"/>
        <v>0.26064883750459944</v>
      </c>
      <c r="AG133">
        <f t="shared" si="36"/>
        <v>0.14385404898318835</v>
      </c>
      <c r="AI133">
        <f t="shared" si="36"/>
        <v>0.2246434385752065</v>
      </c>
      <c r="AJ133">
        <f t="shared" si="36"/>
        <v>0.14153871684328395</v>
      </c>
      <c r="AK133">
        <f t="shared" si="36"/>
        <v>0.2410929525906643</v>
      </c>
      <c r="AM133">
        <f t="shared" si="36"/>
        <v>0.08410172851908097</v>
      </c>
      <c r="AN133">
        <f t="shared" si="36"/>
        <v>0.018178476674397648</v>
      </c>
      <c r="AO133">
        <f t="shared" si="36"/>
        <v>0.022506706490858872</v>
      </c>
      <c r="AQ133">
        <f t="shared" si="36"/>
        <v>0.29458989646447925</v>
      </c>
      <c r="AR133">
        <f t="shared" si="36"/>
        <v>0.100910897329492</v>
      </c>
      <c r="AS133">
        <f t="shared" si="36"/>
        <v>0.15268646161188149</v>
      </c>
      <c r="AU133">
        <f t="shared" si="36"/>
        <v>0.1202548911208817</v>
      </c>
      <c r="AV133">
        <f t="shared" si="36"/>
        <v>0.23337131918189544</v>
      </c>
      <c r="AW133">
        <f t="shared" si="36"/>
        <v>0.1118753475891019</v>
      </c>
      <c r="AY133">
        <f t="shared" si="36"/>
        <v>0.24061180657126446</v>
      </c>
      <c r="AZ133">
        <f t="shared" si="36"/>
        <v>0.09978762731358579</v>
      </c>
      <c r="BA133">
        <f t="shared" si="36"/>
        <v>0.1857630321568868</v>
      </c>
      <c r="BC133">
        <f t="shared" si="36"/>
        <v>0.07004659060077585</v>
      </c>
      <c r="BD133">
        <f t="shared" si="36"/>
        <v>0.01930594515983842</v>
      </c>
      <c r="BE133">
        <f t="shared" si="36"/>
        <v>0.14366646761293742</v>
      </c>
      <c r="BG133">
        <f t="shared" si="36"/>
        <v>0.20589149758497585</v>
      </c>
      <c r="BH133">
        <f t="shared" si="36"/>
        <v>0.18140425388103862</v>
      </c>
      <c r="BI133">
        <f t="shared" si="36"/>
        <v>0.054931055861615924</v>
      </c>
      <c r="BK133">
        <f t="shared" si="28"/>
        <v>0.03277721312394636</v>
      </c>
      <c r="BL133">
        <f t="shared" si="28"/>
        <v>0.19024764822624818</v>
      </c>
      <c r="BM133">
        <f t="shared" si="28"/>
        <v>0.2042469901965673</v>
      </c>
      <c r="BO133">
        <f t="shared" si="28"/>
        <v>0.07136674412205625</v>
      </c>
      <c r="BP133">
        <f t="shared" si="28"/>
        <v>0.010970332832434324</v>
      </c>
      <c r="BQ133">
        <f t="shared" si="28"/>
        <v>0.0519267119701165</v>
      </c>
      <c r="BS133" s="14">
        <f t="shared" si="29"/>
        <v>0.16893632437072853</v>
      </c>
      <c r="BT133" s="20" t="s">
        <v>30</v>
      </c>
      <c r="BU133" s="14">
        <v>0.3230944290451184</v>
      </c>
      <c r="BV133" s="20" t="s">
        <v>26</v>
      </c>
    </row>
    <row r="134" spans="1:74" ht="12.75">
      <c r="A134" s="20" t="s">
        <v>127</v>
      </c>
      <c r="C134">
        <f aca="true" t="shared" si="37" ref="C134:AC134">ABS(C81)</f>
        <v>0.0952237319594503</v>
      </c>
      <c r="D134">
        <f t="shared" si="37"/>
        <v>0.14335633848977672</v>
      </c>
      <c r="E134">
        <f t="shared" si="37"/>
        <v>0.3346697435825103</v>
      </c>
      <c r="G134">
        <f t="shared" si="37"/>
        <v>0.017345018250659133</v>
      </c>
      <c r="H134">
        <f t="shared" si="37"/>
        <v>0.39447758670079125</v>
      </c>
      <c r="I134">
        <f t="shared" si="37"/>
        <v>1</v>
      </c>
      <c r="K134">
        <f t="shared" si="37"/>
        <v>0.09505529312423656</v>
      </c>
      <c r="L134">
        <f t="shared" si="37"/>
        <v>0.1267305706523445</v>
      </c>
      <c r="M134">
        <f t="shared" si="37"/>
        <v>0.009989811147673748</v>
      </c>
      <c r="O134">
        <f t="shared" si="37"/>
        <v>0.12017810067648337</v>
      </c>
      <c r="P134">
        <f t="shared" si="37"/>
        <v>0.1491921583091856</v>
      </c>
      <c r="Q134">
        <f t="shared" si="37"/>
        <v>0.12488427422609732</v>
      </c>
      <c r="S134">
        <f t="shared" si="37"/>
        <v>0.1070520625354377</v>
      </c>
      <c r="T134">
        <f t="shared" si="37"/>
        <v>0.07476597749256848</v>
      </c>
      <c r="U134">
        <f t="shared" si="37"/>
        <v>0.11604278094009016</v>
      </c>
      <c r="W134">
        <f t="shared" si="37"/>
        <v>0.13599883471215327</v>
      </c>
      <c r="X134">
        <f t="shared" si="37"/>
        <v>0.18825156364516824</v>
      </c>
      <c r="Y134">
        <f t="shared" si="37"/>
        <v>0.05984924842888881</v>
      </c>
      <c r="AA134">
        <f t="shared" si="37"/>
        <v>0.0925482286090681</v>
      </c>
      <c r="AB134">
        <f t="shared" si="37"/>
        <v>0.09064964510672587</v>
      </c>
      <c r="AC134">
        <f t="shared" si="37"/>
        <v>0.005659584716089667</v>
      </c>
      <c r="AE134">
        <f aca="true" t="shared" si="38" ref="AE134:BI134">ABS(AE81)</f>
        <v>0.1416097012546662</v>
      </c>
      <c r="AF134">
        <f t="shared" si="38"/>
        <v>0.13401436031407019</v>
      </c>
      <c r="AG134">
        <f t="shared" si="38"/>
        <v>0.07141319177639002</v>
      </c>
      <c r="AI134">
        <f t="shared" si="38"/>
        <v>0.12403475262426017</v>
      </c>
      <c r="AJ134">
        <f t="shared" si="38"/>
        <v>0.09889778125357633</v>
      </c>
      <c r="AK134">
        <f t="shared" si="38"/>
        <v>0.1864714952476985</v>
      </c>
      <c r="AM134">
        <f t="shared" si="38"/>
        <v>0.01826309974436844</v>
      </c>
      <c r="AN134">
        <f t="shared" si="38"/>
        <v>0.03793060482973245</v>
      </c>
      <c r="AO134">
        <f t="shared" si="38"/>
        <v>0.042318463743872485</v>
      </c>
      <c r="AQ134">
        <f t="shared" si="38"/>
        <v>0.23351568489825908</v>
      </c>
      <c r="AR134">
        <f t="shared" si="38"/>
        <v>0.0463095224752101</v>
      </c>
      <c r="AS134">
        <f t="shared" si="38"/>
        <v>0.08976773678903577</v>
      </c>
      <c r="AU134">
        <f t="shared" si="38"/>
        <v>0.0403819957696042</v>
      </c>
      <c r="AV134">
        <f t="shared" si="38"/>
        <v>0.14679868884905464</v>
      </c>
      <c r="AW134">
        <f t="shared" si="38"/>
        <v>0.046809700867995435</v>
      </c>
      <c r="AY134">
        <f t="shared" si="38"/>
        <v>0.10606719031184438</v>
      </c>
      <c r="AZ134">
        <f t="shared" si="38"/>
        <v>0.041757225774812</v>
      </c>
      <c r="BA134">
        <f t="shared" si="38"/>
        <v>0.10844422915293804</v>
      </c>
      <c r="BC134">
        <f t="shared" si="38"/>
        <v>0.06894373099367149</v>
      </c>
      <c r="BD134">
        <f t="shared" si="38"/>
        <v>0.19924739669715183</v>
      </c>
      <c r="BE134">
        <f t="shared" si="38"/>
        <v>0.1760215629679455</v>
      </c>
      <c r="BG134">
        <f t="shared" si="38"/>
        <v>0.03503275845741412</v>
      </c>
      <c r="BH134">
        <f t="shared" si="38"/>
        <v>0.022667423793177623</v>
      </c>
      <c r="BI134">
        <f t="shared" si="38"/>
        <v>0.053864883831234625</v>
      </c>
      <c r="BK134">
        <f t="shared" si="28"/>
        <v>0.08874289066584144</v>
      </c>
      <c r="BL134">
        <f t="shared" si="28"/>
        <v>0.033792308097151336</v>
      </c>
      <c r="BM134">
        <f t="shared" si="28"/>
        <v>0.37313664715179684</v>
      </c>
      <c r="BO134">
        <f t="shared" si="28"/>
        <v>0.06668823000834338</v>
      </c>
      <c r="BP134">
        <f t="shared" si="28"/>
        <v>0.05726935987879006</v>
      </c>
      <c r="BQ134">
        <f t="shared" si="28"/>
        <v>0.1414041053601804</v>
      </c>
      <c r="BS134" s="14">
        <f t="shared" si="29"/>
        <v>0.12771641719383306</v>
      </c>
      <c r="BT134" s="20" t="s">
        <v>127</v>
      </c>
      <c r="BU134" s="14">
        <v>0.3219302369563595</v>
      </c>
      <c r="BV134" s="23" t="s">
        <v>32</v>
      </c>
    </row>
    <row r="135" spans="1:74" ht="12.75">
      <c r="A135" s="20" t="s">
        <v>115</v>
      </c>
      <c r="C135">
        <f aca="true" t="shared" si="39" ref="C135:BI135">ABS(C82)</f>
        <v>0.9615124001196004</v>
      </c>
      <c r="D135">
        <f t="shared" si="39"/>
        <v>0.05507712361574482</v>
      </c>
      <c r="E135">
        <f t="shared" si="39"/>
        <v>0.02811098152766505</v>
      </c>
      <c r="G135">
        <f t="shared" si="39"/>
        <v>0.9158257924095048</v>
      </c>
      <c r="H135">
        <f t="shared" si="39"/>
        <v>0.223913068499991</v>
      </c>
      <c r="I135">
        <f t="shared" si="39"/>
        <v>0.09505529312423656</v>
      </c>
      <c r="K135">
        <f t="shared" si="39"/>
        <v>1</v>
      </c>
      <c r="L135">
        <f t="shared" si="39"/>
        <v>0.016767158517568412</v>
      </c>
      <c r="M135">
        <f t="shared" si="39"/>
        <v>0.44822490999394865</v>
      </c>
      <c r="O135">
        <f t="shared" si="39"/>
        <v>0.9076106212331466</v>
      </c>
      <c r="P135">
        <f t="shared" si="39"/>
        <v>0.07056498870225819</v>
      </c>
      <c r="Q135">
        <f t="shared" si="39"/>
        <v>0.012733523279869003</v>
      </c>
      <c r="S135">
        <f t="shared" si="39"/>
        <v>0.8427277104618586</v>
      </c>
      <c r="T135">
        <f t="shared" si="39"/>
        <v>0.4239012124966868</v>
      </c>
      <c r="U135">
        <f t="shared" si="39"/>
        <v>0.3192537109155901</v>
      </c>
      <c r="W135">
        <f t="shared" si="39"/>
        <v>0.8127251839739726</v>
      </c>
      <c r="X135">
        <f t="shared" si="39"/>
        <v>0.14671292709243802</v>
      </c>
      <c r="Y135">
        <f t="shared" si="39"/>
        <v>0.18155255752473068</v>
      </c>
      <c r="AA135">
        <f t="shared" si="39"/>
        <v>0.8555214719279014</v>
      </c>
      <c r="AB135">
        <f t="shared" si="39"/>
        <v>0.1985426520026609</v>
      </c>
      <c r="AC135">
        <f t="shared" si="39"/>
        <v>0.188121347460012</v>
      </c>
      <c r="AE135">
        <f t="shared" si="39"/>
        <v>0.8033617212783828</v>
      </c>
      <c r="AF135">
        <f t="shared" si="39"/>
        <v>0.15438371730726647</v>
      </c>
      <c r="AG135">
        <f t="shared" si="39"/>
        <v>0.1858188186214566</v>
      </c>
      <c r="AI135">
        <f t="shared" si="39"/>
        <v>0.9128262919035408</v>
      </c>
      <c r="AJ135">
        <f t="shared" si="39"/>
        <v>0.16505479890786198</v>
      </c>
      <c r="AK135">
        <f t="shared" si="39"/>
        <v>0.22364775150570715</v>
      </c>
      <c r="AM135">
        <f t="shared" si="39"/>
        <v>0.09220045780220315</v>
      </c>
      <c r="AN135">
        <f t="shared" si="39"/>
        <v>0.2519794040159996</v>
      </c>
      <c r="AO135">
        <f t="shared" si="39"/>
        <v>0.26549955137723263</v>
      </c>
      <c r="AQ135">
        <f t="shared" si="39"/>
        <v>0.901521071108182</v>
      </c>
      <c r="AR135">
        <f t="shared" si="39"/>
        <v>0.19356046929248238</v>
      </c>
      <c r="AS135">
        <f t="shared" si="39"/>
        <v>0.33548888175827574</v>
      </c>
      <c r="AU135">
        <f t="shared" si="39"/>
        <v>0.6589961050900144</v>
      </c>
      <c r="AV135">
        <f t="shared" si="39"/>
        <v>0.34156411073501974</v>
      </c>
      <c r="AW135">
        <f t="shared" si="39"/>
        <v>0.1611411756897137</v>
      </c>
      <c r="AY135">
        <f t="shared" si="39"/>
        <v>0.9301543587045411</v>
      </c>
      <c r="AZ135">
        <f t="shared" si="39"/>
        <v>0.10461824701559001</v>
      </c>
      <c r="BA135">
        <f t="shared" si="39"/>
        <v>0.1995445727314983</v>
      </c>
      <c r="BC135">
        <f t="shared" si="39"/>
        <v>0.0966914560389065</v>
      </c>
      <c r="BD135">
        <f t="shared" si="39"/>
        <v>0.31278054781829845</v>
      </c>
      <c r="BE135">
        <f t="shared" si="39"/>
        <v>0.10356918183434374</v>
      </c>
      <c r="BG135">
        <f t="shared" si="39"/>
        <v>0.06419306013021014</v>
      </c>
      <c r="BH135">
        <f t="shared" si="39"/>
        <v>0.13213113633836093</v>
      </c>
      <c r="BI135">
        <f t="shared" si="39"/>
        <v>0.26721155919555956</v>
      </c>
      <c r="BK135">
        <f t="shared" si="28"/>
        <v>0.19523271698185354</v>
      </c>
      <c r="BL135">
        <f t="shared" si="28"/>
        <v>0.2532260278830706</v>
      </c>
      <c r="BM135">
        <f t="shared" si="28"/>
        <v>0.009783893938159026</v>
      </c>
      <c r="BO135">
        <f t="shared" si="28"/>
        <v>0.22905810714228664</v>
      </c>
      <c r="BP135">
        <f t="shared" si="28"/>
        <v>0.1649659004392857</v>
      </c>
      <c r="BQ135">
        <f t="shared" si="28"/>
        <v>0.04560677947678062</v>
      </c>
      <c r="BS135" s="14">
        <f t="shared" si="29"/>
        <v>0.3423581668027739</v>
      </c>
      <c r="BT135" s="20" t="s">
        <v>115</v>
      </c>
      <c r="BU135" s="14">
        <v>0.318901072205841</v>
      </c>
      <c r="BV135" s="17" t="s">
        <v>34</v>
      </c>
    </row>
    <row r="136" spans="1:74" ht="12.75">
      <c r="A136" s="20" t="s">
        <v>117</v>
      </c>
      <c r="C136">
        <f aca="true" t="shared" si="40" ref="C136:AC136">ABS(C83)</f>
        <v>0.08185660265658866</v>
      </c>
      <c r="D136">
        <f t="shared" si="40"/>
        <v>0.04209155613012466</v>
      </c>
      <c r="E136">
        <f t="shared" si="40"/>
        <v>0.14308441091597932</v>
      </c>
      <c r="G136">
        <f t="shared" si="40"/>
        <v>0.3120214232275342</v>
      </c>
      <c r="H136">
        <f t="shared" si="40"/>
        <v>0.03700068760162885</v>
      </c>
      <c r="I136">
        <f t="shared" si="40"/>
        <v>0.1267305706523445</v>
      </c>
      <c r="K136">
        <f t="shared" si="40"/>
        <v>0.016767158517568412</v>
      </c>
      <c r="L136">
        <f t="shared" si="40"/>
        <v>1</v>
      </c>
      <c r="M136">
        <f t="shared" si="40"/>
        <v>0.3929239962944403</v>
      </c>
      <c r="O136">
        <f t="shared" si="40"/>
        <v>0.003579206887246104</v>
      </c>
      <c r="P136">
        <f t="shared" si="40"/>
        <v>0.045097636598691676</v>
      </c>
      <c r="Q136">
        <f t="shared" si="40"/>
        <v>0.2340970819100264</v>
      </c>
      <c r="S136">
        <f t="shared" si="40"/>
        <v>0.5335230333105293</v>
      </c>
      <c r="T136">
        <f t="shared" si="40"/>
        <v>0.04160620909724407</v>
      </c>
      <c r="U136">
        <f t="shared" si="40"/>
        <v>0.0200523276123812</v>
      </c>
      <c r="W136">
        <f t="shared" si="40"/>
        <v>0.18856462771888655</v>
      </c>
      <c r="X136">
        <f t="shared" si="40"/>
        <v>0.1560033895077274</v>
      </c>
      <c r="Y136">
        <f t="shared" si="40"/>
        <v>0.16521552015740357</v>
      </c>
      <c r="AA136">
        <f t="shared" si="40"/>
        <v>0.23301084060711733</v>
      </c>
      <c r="AB136">
        <f t="shared" si="40"/>
        <v>0.16916174968570521</v>
      </c>
      <c r="AC136">
        <f t="shared" si="40"/>
        <v>0.16716024588056536</v>
      </c>
      <c r="AE136">
        <f aca="true" t="shared" si="41" ref="AE136:BI136">ABS(AE83)</f>
        <v>0.18595878401599156</v>
      </c>
      <c r="AF136">
        <f t="shared" si="41"/>
        <v>0.14642046733965366</v>
      </c>
      <c r="AG136">
        <f t="shared" si="41"/>
        <v>0.17005857695682022</v>
      </c>
      <c r="AI136">
        <f t="shared" si="41"/>
        <v>0.16582136079783055</v>
      </c>
      <c r="AJ136">
        <f t="shared" si="41"/>
        <v>0.09866840138027319</v>
      </c>
      <c r="AK136">
        <f t="shared" si="41"/>
        <v>0.10433564812739116</v>
      </c>
      <c r="AM136">
        <f t="shared" si="41"/>
        <v>0.3837899517072517</v>
      </c>
      <c r="AN136">
        <f t="shared" si="41"/>
        <v>0.13181544919308164</v>
      </c>
      <c r="AO136">
        <f t="shared" si="41"/>
        <v>0.004629730409043692</v>
      </c>
      <c r="AQ136">
        <f t="shared" si="41"/>
        <v>0.010829123168153026</v>
      </c>
      <c r="AR136">
        <f t="shared" si="41"/>
        <v>0.17741986553342082</v>
      </c>
      <c r="AS136">
        <f t="shared" si="41"/>
        <v>0.19890847476515672</v>
      </c>
      <c r="AU136">
        <f t="shared" si="41"/>
        <v>0.29539666915674617</v>
      </c>
      <c r="AV136">
        <f t="shared" si="41"/>
        <v>0.18796123170575024</v>
      </c>
      <c r="AW136">
        <f t="shared" si="41"/>
        <v>0.15653289478032503</v>
      </c>
      <c r="AY136">
        <f t="shared" si="41"/>
        <v>0.09782142095389035</v>
      </c>
      <c r="AZ136">
        <f t="shared" si="41"/>
        <v>0.0908878113156555</v>
      </c>
      <c r="BA136">
        <f t="shared" si="41"/>
        <v>0.07106703531575713</v>
      </c>
      <c r="BC136">
        <f t="shared" si="41"/>
        <v>0.13528534855470473</v>
      </c>
      <c r="BD136">
        <f t="shared" si="41"/>
        <v>0.06469123100398752</v>
      </c>
      <c r="BE136">
        <f t="shared" si="41"/>
        <v>0.15569090259925564</v>
      </c>
      <c r="BG136">
        <f t="shared" si="41"/>
        <v>0.2046838992087586</v>
      </c>
      <c r="BH136">
        <f t="shared" si="41"/>
        <v>0.04139249162965587</v>
      </c>
      <c r="BI136">
        <f t="shared" si="41"/>
        <v>0.02863130315422026</v>
      </c>
      <c r="BK136">
        <f t="shared" si="28"/>
        <v>0.11257194508520692</v>
      </c>
      <c r="BL136">
        <f t="shared" si="28"/>
        <v>0.0033464718038278387</v>
      </c>
      <c r="BM136">
        <f t="shared" si="28"/>
        <v>0.10220395458267544</v>
      </c>
      <c r="BO136">
        <f t="shared" si="28"/>
        <v>0.02615133048174444</v>
      </c>
      <c r="BP136">
        <f t="shared" si="28"/>
        <v>0.23390512510034675</v>
      </c>
      <c r="BQ136">
        <f t="shared" si="28"/>
        <v>0.1998291633741483</v>
      </c>
      <c r="BS136" s="14">
        <f t="shared" si="29"/>
        <v>0.1587500850621659</v>
      </c>
      <c r="BT136" s="20" t="s">
        <v>117</v>
      </c>
      <c r="BU136" s="14">
        <v>0.31557256456902794</v>
      </c>
      <c r="BV136" s="20" t="s">
        <v>13</v>
      </c>
    </row>
    <row r="137" spans="1:74" ht="12.75">
      <c r="A137" s="20" t="s">
        <v>118</v>
      </c>
      <c r="C137">
        <f aca="true" t="shared" si="42" ref="C137:AC137">ABS(C84)</f>
        <v>0.3448826154412253</v>
      </c>
      <c r="D137">
        <f t="shared" si="42"/>
        <v>0.27688229461003844</v>
      </c>
      <c r="E137">
        <f t="shared" si="42"/>
        <v>0.10118365364404319</v>
      </c>
      <c r="G137">
        <f t="shared" si="42"/>
        <v>0.5412478946688691</v>
      </c>
      <c r="H137">
        <f t="shared" si="42"/>
        <v>0.09506012358000618</v>
      </c>
      <c r="I137">
        <f t="shared" si="42"/>
        <v>0.009989811147673748</v>
      </c>
      <c r="K137">
        <f t="shared" si="42"/>
        <v>0.44822490999394865</v>
      </c>
      <c r="L137">
        <f t="shared" si="42"/>
        <v>0.3929239962944403</v>
      </c>
      <c r="M137">
        <f t="shared" si="42"/>
        <v>0.9999999999999999</v>
      </c>
      <c r="O137">
        <f t="shared" si="42"/>
        <v>0.20086863857588244</v>
      </c>
      <c r="P137">
        <f t="shared" si="42"/>
        <v>0.02463999050826375</v>
      </c>
      <c r="Q137">
        <f t="shared" si="42"/>
        <v>0.022227181483468327</v>
      </c>
      <c r="S137">
        <f t="shared" si="42"/>
        <v>0.08668115737788407</v>
      </c>
      <c r="T137">
        <f t="shared" si="42"/>
        <v>0.3231724706106569</v>
      </c>
      <c r="U137">
        <f t="shared" si="42"/>
        <v>0.13267894830302396</v>
      </c>
      <c r="W137">
        <f t="shared" si="42"/>
        <v>0.05309162631873951</v>
      </c>
      <c r="X137">
        <f t="shared" si="42"/>
        <v>0.06504274623364253</v>
      </c>
      <c r="Y137">
        <f t="shared" si="42"/>
        <v>0.14888535155506588</v>
      </c>
      <c r="AA137">
        <f t="shared" si="42"/>
        <v>0.08494988969207112</v>
      </c>
      <c r="AB137">
        <f t="shared" si="42"/>
        <v>0.13012879812777622</v>
      </c>
      <c r="AC137">
        <f t="shared" si="42"/>
        <v>0.161487597957118</v>
      </c>
      <c r="AE137">
        <f aca="true" t="shared" si="43" ref="AE137:BI137">ABS(AE84)</f>
        <v>0.036471346856919364</v>
      </c>
      <c r="AF137">
        <f t="shared" si="43"/>
        <v>0.057940803787829294</v>
      </c>
      <c r="AG137">
        <f t="shared" si="43"/>
        <v>0.14830851460983605</v>
      </c>
      <c r="AI137">
        <f t="shared" si="43"/>
        <v>0.489016780063603</v>
      </c>
      <c r="AJ137">
        <f t="shared" si="43"/>
        <v>0.16274908733457524</v>
      </c>
      <c r="AK137">
        <f t="shared" si="43"/>
        <v>0.2349392684056292</v>
      </c>
      <c r="AM137">
        <f t="shared" si="43"/>
        <v>0.48627395480039853</v>
      </c>
      <c r="AN137">
        <f t="shared" si="43"/>
        <v>0.09229569558199185</v>
      </c>
      <c r="AO137">
        <f t="shared" si="43"/>
        <v>0.17321617741845316</v>
      </c>
      <c r="AQ137">
        <f t="shared" si="43"/>
        <v>0.2873056282599445</v>
      </c>
      <c r="AR137">
        <f t="shared" si="43"/>
        <v>0.1132114031963493</v>
      </c>
      <c r="AS137">
        <f t="shared" si="43"/>
        <v>0.08825820932607328</v>
      </c>
      <c r="AU137">
        <f t="shared" si="43"/>
        <v>0.6146692722505364</v>
      </c>
      <c r="AV137">
        <f t="shared" si="43"/>
        <v>0.2672296540349002</v>
      </c>
      <c r="AW137">
        <f t="shared" si="43"/>
        <v>0.1314642654311294</v>
      </c>
      <c r="AY137">
        <f t="shared" si="43"/>
        <v>0.5015954006726299</v>
      </c>
      <c r="AZ137">
        <f t="shared" si="43"/>
        <v>0.12836592320290657</v>
      </c>
      <c r="BA137">
        <f t="shared" si="43"/>
        <v>0.19113203485085833</v>
      </c>
      <c r="BC137">
        <f t="shared" si="43"/>
        <v>0.1757496347862468</v>
      </c>
      <c r="BD137">
        <f t="shared" si="43"/>
        <v>0.031105473041471963</v>
      </c>
      <c r="BE137">
        <f t="shared" si="43"/>
        <v>0.09404195801503211</v>
      </c>
      <c r="BG137">
        <f t="shared" si="43"/>
        <v>0.2628768070910311</v>
      </c>
      <c r="BH137">
        <f t="shared" si="43"/>
        <v>0.09857931050342444</v>
      </c>
      <c r="BI137">
        <f t="shared" si="43"/>
        <v>0.1449867497561297</v>
      </c>
      <c r="BK137">
        <f t="shared" si="28"/>
        <v>0.49189580141654177</v>
      </c>
      <c r="BL137">
        <f t="shared" si="28"/>
        <v>0.037689815999501504</v>
      </c>
      <c r="BM137">
        <f t="shared" si="28"/>
        <v>0.22626775374374988</v>
      </c>
      <c r="BO137">
        <f t="shared" si="28"/>
        <v>0.1707627697851434</v>
      </c>
      <c r="BP137">
        <f t="shared" si="28"/>
        <v>0.06595819777657073</v>
      </c>
      <c r="BQ137">
        <f t="shared" si="28"/>
        <v>0.04691804348254087</v>
      </c>
      <c r="BS137" s="14">
        <f t="shared" si="29"/>
        <v>0.20971618493344674</v>
      </c>
      <c r="BT137" s="20" t="s">
        <v>118</v>
      </c>
      <c r="BU137" s="14">
        <v>0.2958454290560536</v>
      </c>
      <c r="BV137" s="23" t="s">
        <v>154</v>
      </c>
    </row>
    <row r="138" spans="1:74" ht="12.75">
      <c r="A138" s="20" t="s">
        <v>23</v>
      </c>
      <c r="C138">
        <f aca="true" t="shared" si="44" ref="C138:BI138">ABS(C85)</f>
        <v>0.9117015007095621</v>
      </c>
      <c r="D138">
        <f t="shared" si="44"/>
        <v>0.1185205023212857</v>
      </c>
      <c r="E138">
        <f t="shared" si="44"/>
        <v>0.01727064278073817</v>
      </c>
      <c r="G138">
        <f t="shared" si="44"/>
        <v>0.8341493357591135</v>
      </c>
      <c r="H138">
        <f t="shared" si="44"/>
        <v>0.24556380855791166</v>
      </c>
      <c r="I138">
        <f t="shared" si="44"/>
        <v>0.12017810067648337</v>
      </c>
      <c r="K138">
        <f t="shared" si="44"/>
        <v>0.9076106212331466</v>
      </c>
      <c r="L138">
        <f t="shared" si="44"/>
        <v>0.003579206887246104</v>
      </c>
      <c r="M138">
        <f t="shared" si="44"/>
        <v>0.20086863857588244</v>
      </c>
      <c r="O138">
        <f t="shared" si="44"/>
        <v>1</v>
      </c>
      <c r="P138">
        <f t="shared" si="44"/>
        <v>0.03450708104519726</v>
      </c>
      <c r="Q138">
        <f t="shared" si="44"/>
        <v>0.02580282437402966</v>
      </c>
      <c r="S138">
        <f t="shared" si="44"/>
        <v>0.9041373024699114</v>
      </c>
      <c r="T138">
        <f t="shared" si="44"/>
        <v>0.36949733861990847</v>
      </c>
      <c r="U138">
        <f t="shared" si="44"/>
        <v>0.31918604113146426</v>
      </c>
      <c r="W138">
        <f t="shared" si="44"/>
        <v>0.8333157207575996</v>
      </c>
      <c r="X138">
        <f t="shared" si="44"/>
        <v>0.20124750395173135</v>
      </c>
      <c r="Y138">
        <f t="shared" si="44"/>
        <v>0.1204391410814656</v>
      </c>
      <c r="AA138">
        <f t="shared" si="44"/>
        <v>0.8781574362453818</v>
      </c>
      <c r="AB138">
        <f t="shared" si="44"/>
        <v>0.2568146138312869</v>
      </c>
      <c r="AC138">
        <f t="shared" si="44"/>
        <v>0.12528459948146134</v>
      </c>
      <c r="AE138">
        <f t="shared" si="44"/>
        <v>0.8408633367683545</v>
      </c>
      <c r="AF138">
        <f t="shared" si="44"/>
        <v>0.24154817599840533</v>
      </c>
      <c r="AG138">
        <f t="shared" si="44"/>
        <v>0.13116760810019612</v>
      </c>
      <c r="AI138">
        <f t="shared" si="44"/>
        <v>0.744068754500662</v>
      </c>
      <c r="AJ138">
        <f t="shared" si="44"/>
        <v>0.10148477533392757</v>
      </c>
      <c r="AK138">
        <f t="shared" si="44"/>
        <v>0.07465856126581125</v>
      </c>
      <c r="AM138">
        <f t="shared" si="44"/>
        <v>0.10239861535815852</v>
      </c>
      <c r="AN138">
        <f t="shared" si="44"/>
        <v>0.3271972548319935</v>
      </c>
      <c r="AO138">
        <f t="shared" si="44"/>
        <v>0.4259679672309103</v>
      </c>
      <c r="AQ138">
        <f t="shared" si="44"/>
        <v>0.9222104139260499</v>
      </c>
      <c r="AR138">
        <f t="shared" si="44"/>
        <v>0.12748629444208473</v>
      </c>
      <c r="AS138">
        <f t="shared" si="44"/>
        <v>0.37302004448739534</v>
      </c>
      <c r="AU138">
        <f t="shared" si="44"/>
        <v>0.5130049050913672</v>
      </c>
      <c r="AV138">
        <f t="shared" si="44"/>
        <v>0.3447052209794843</v>
      </c>
      <c r="AW138">
        <f t="shared" si="44"/>
        <v>0.08824150739518202</v>
      </c>
      <c r="AY138">
        <f t="shared" si="44"/>
        <v>0.7760367188768823</v>
      </c>
      <c r="AZ138">
        <f t="shared" si="44"/>
        <v>0.042388548327149604</v>
      </c>
      <c r="BA138">
        <f t="shared" si="44"/>
        <v>0.09687407095986389</v>
      </c>
      <c r="BC138">
        <f t="shared" si="44"/>
        <v>0.16273609693845387</v>
      </c>
      <c r="BD138">
        <f t="shared" si="44"/>
        <v>0.38835593254598133</v>
      </c>
      <c r="BE138">
        <f t="shared" si="44"/>
        <v>0.012891532245144895</v>
      </c>
      <c r="BG138">
        <f t="shared" si="44"/>
        <v>0.057931467827294615</v>
      </c>
      <c r="BH138">
        <f t="shared" si="44"/>
        <v>0.17340962177101701</v>
      </c>
      <c r="BI138">
        <f t="shared" si="44"/>
        <v>0.31843220441426345</v>
      </c>
      <c r="BK138">
        <f t="shared" si="28"/>
        <v>0.030449254930600533</v>
      </c>
      <c r="BL138">
        <f t="shared" si="28"/>
        <v>0.1223213641987617</v>
      </c>
      <c r="BM138">
        <f t="shared" si="28"/>
        <v>0.03910544580165447</v>
      </c>
      <c r="BO138">
        <f t="shared" si="28"/>
        <v>0.21806857970936838</v>
      </c>
      <c r="BP138">
        <f t="shared" si="28"/>
        <v>0.2296475669502811</v>
      </c>
      <c r="BQ138">
        <f t="shared" si="28"/>
        <v>0.058438982464009484</v>
      </c>
      <c r="BS138" s="14">
        <f t="shared" si="29"/>
        <v>0.3237831918463043</v>
      </c>
      <c r="BT138" s="20" t="s">
        <v>23</v>
      </c>
      <c r="BU138" s="14">
        <v>0.2928924774263148</v>
      </c>
      <c r="BV138" s="23" t="s">
        <v>11</v>
      </c>
    </row>
    <row r="139" spans="1:74" ht="12.75">
      <c r="A139" s="20" t="s">
        <v>24</v>
      </c>
      <c r="C139">
        <f aca="true" t="shared" si="45" ref="C139:AC139">ABS(C86)</f>
        <v>0.1367249910090682</v>
      </c>
      <c r="D139">
        <f t="shared" si="45"/>
        <v>0.16114549447516324</v>
      </c>
      <c r="E139">
        <f t="shared" si="45"/>
        <v>0.09555279756111579</v>
      </c>
      <c r="G139">
        <f t="shared" si="45"/>
        <v>0.07777696515278266</v>
      </c>
      <c r="H139">
        <f t="shared" si="45"/>
        <v>0.15802656990588757</v>
      </c>
      <c r="I139">
        <f t="shared" si="45"/>
        <v>0.1491921583091856</v>
      </c>
      <c r="K139">
        <f t="shared" si="45"/>
        <v>0.07056498870225819</v>
      </c>
      <c r="L139">
        <f t="shared" si="45"/>
        <v>0.045097636598691676</v>
      </c>
      <c r="M139">
        <f t="shared" si="45"/>
        <v>0.02463999050826375</v>
      </c>
      <c r="O139">
        <f t="shared" si="45"/>
        <v>0.03450708104519726</v>
      </c>
      <c r="P139">
        <f t="shared" si="45"/>
        <v>0.9999999999999998</v>
      </c>
      <c r="Q139">
        <f t="shared" si="45"/>
        <v>0.6606789489641199</v>
      </c>
      <c r="S139">
        <f t="shared" si="45"/>
        <v>0.029990826710984447</v>
      </c>
      <c r="T139">
        <f t="shared" si="45"/>
        <v>0.055676861236064065</v>
      </c>
      <c r="U139">
        <f t="shared" si="45"/>
        <v>0.08190506136209888</v>
      </c>
      <c r="W139">
        <f t="shared" si="45"/>
        <v>0.1933456440295288</v>
      </c>
      <c r="X139">
        <f t="shared" si="45"/>
        <v>0.2081629159518105</v>
      </c>
      <c r="Y139">
        <f t="shared" si="45"/>
        <v>0.147585137105198</v>
      </c>
      <c r="AA139">
        <f t="shared" si="45"/>
        <v>0.13460107161583032</v>
      </c>
      <c r="AB139">
        <f t="shared" si="45"/>
        <v>0.21785007503339665</v>
      </c>
      <c r="AC139">
        <f t="shared" si="45"/>
        <v>0.13262499215559456</v>
      </c>
      <c r="AE139">
        <f aca="true" t="shared" si="46" ref="AE139:BI139">ABS(AE86)</f>
        <v>0.17089799959833282</v>
      </c>
      <c r="AF139">
        <f t="shared" si="46"/>
        <v>0.22810400020180904</v>
      </c>
      <c r="AG139">
        <f t="shared" si="46"/>
        <v>0.15679404756490914</v>
      </c>
      <c r="AI139">
        <f t="shared" si="46"/>
        <v>0.17147653467845564</v>
      </c>
      <c r="AJ139">
        <f t="shared" si="46"/>
        <v>0.3980212724757006</v>
      </c>
      <c r="AK139">
        <f t="shared" si="46"/>
        <v>0.33228723391361503</v>
      </c>
      <c r="AM139">
        <f t="shared" si="46"/>
        <v>0.18341401726363232</v>
      </c>
      <c r="AN139">
        <f t="shared" si="46"/>
        <v>0.14743295290425262</v>
      </c>
      <c r="AO139">
        <f t="shared" si="46"/>
        <v>0.07194986812206491</v>
      </c>
      <c r="AQ139">
        <f t="shared" si="46"/>
        <v>0.06168150233475491</v>
      </c>
      <c r="AR139">
        <f t="shared" si="46"/>
        <v>0.24116859374809757</v>
      </c>
      <c r="AS139">
        <f t="shared" si="46"/>
        <v>0.013605189762580992</v>
      </c>
      <c r="AU139">
        <f t="shared" si="46"/>
        <v>0.0599373201411834</v>
      </c>
      <c r="AV139">
        <f t="shared" si="46"/>
        <v>0.17030346997988724</v>
      </c>
      <c r="AW139">
        <f t="shared" si="46"/>
        <v>0.13244375815397805</v>
      </c>
      <c r="AY139">
        <f t="shared" si="46"/>
        <v>0.19483852415892952</v>
      </c>
      <c r="AZ139">
        <f t="shared" si="46"/>
        <v>0.2782922528954688</v>
      </c>
      <c r="BA139">
        <f t="shared" si="46"/>
        <v>0.19254530892921362</v>
      </c>
      <c r="BC139">
        <f t="shared" si="46"/>
        <v>0.02850522691633208</v>
      </c>
      <c r="BD139">
        <f t="shared" si="46"/>
        <v>0.09281558264731707</v>
      </c>
      <c r="BE139">
        <f t="shared" si="46"/>
        <v>0.25107808024409933</v>
      </c>
      <c r="BG139">
        <f t="shared" si="46"/>
        <v>0.15633179617671045</v>
      </c>
      <c r="BH139">
        <f t="shared" si="46"/>
        <v>0.18044894705386727</v>
      </c>
      <c r="BI139">
        <f t="shared" si="46"/>
        <v>0.01546601609510686</v>
      </c>
      <c r="BK139">
        <f>ABS(BK86)</f>
        <v>0.23102428831244187</v>
      </c>
      <c r="BL139">
        <f>ABS(BL86)</f>
        <v>0.12084223997749824</v>
      </c>
      <c r="BM139">
        <f>ABS(BM86)</f>
        <v>0.008371437465089308</v>
      </c>
      <c r="BO139">
        <f>ABS(BO86)</f>
        <v>0.134939700950759</v>
      </c>
      <c r="BP139">
        <f>ABS(BP86)</f>
        <v>0.061576953442505314</v>
      </c>
      <c r="BQ139">
        <f>ABS(BQ86)</f>
        <v>0.08585277393598657</v>
      </c>
      <c r="BS139" s="14">
        <f t="shared" si="29"/>
        <v>0.16447249210738862</v>
      </c>
      <c r="BT139" s="20" t="s">
        <v>24</v>
      </c>
      <c r="BU139" s="14">
        <v>0.2916102493017378</v>
      </c>
      <c r="BV139" s="23" t="s">
        <v>168</v>
      </c>
    </row>
    <row r="140" spans="1:74" ht="12.75">
      <c r="A140" s="20" t="s">
        <v>119</v>
      </c>
      <c r="C140">
        <f aca="true" t="shared" si="47" ref="C140:AC140">ABS(C87)</f>
        <v>0.0707177866890708</v>
      </c>
      <c r="D140">
        <f t="shared" si="47"/>
        <v>0.14897484406920694</v>
      </c>
      <c r="E140">
        <f t="shared" si="47"/>
        <v>0.07480600287129781</v>
      </c>
      <c r="G140">
        <f t="shared" si="47"/>
        <v>0.0685366935134025</v>
      </c>
      <c r="H140">
        <f t="shared" si="47"/>
        <v>0.20325740666939576</v>
      </c>
      <c r="I140">
        <f t="shared" si="47"/>
        <v>0.12488427422609732</v>
      </c>
      <c r="K140">
        <f t="shared" si="47"/>
        <v>0.012733523279869003</v>
      </c>
      <c r="L140">
        <f t="shared" si="47"/>
        <v>0.2340970819100264</v>
      </c>
      <c r="M140">
        <f t="shared" si="47"/>
        <v>0.022227181483468327</v>
      </c>
      <c r="O140">
        <f t="shared" si="47"/>
        <v>0.02580282437402966</v>
      </c>
      <c r="P140">
        <f t="shared" si="47"/>
        <v>0.6606789489641199</v>
      </c>
      <c r="Q140">
        <f t="shared" si="47"/>
        <v>1</v>
      </c>
      <c r="S140">
        <f t="shared" si="47"/>
        <v>0.23412732774579553</v>
      </c>
      <c r="T140">
        <f t="shared" si="47"/>
        <v>0.018688355580439787</v>
      </c>
      <c r="U140">
        <f t="shared" si="47"/>
        <v>0.0744232623671225</v>
      </c>
      <c r="W140">
        <f t="shared" si="47"/>
        <v>0.0860475342245793</v>
      </c>
      <c r="X140">
        <f t="shared" si="47"/>
        <v>0.12089287727278233</v>
      </c>
      <c r="Y140">
        <f t="shared" si="47"/>
        <v>0.10084102100694865</v>
      </c>
      <c r="AA140">
        <f t="shared" si="47"/>
        <v>0.01940450678882612</v>
      </c>
      <c r="AB140">
        <f t="shared" si="47"/>
        <v>0.12072788775670236</v>
      </c>
      <c r="AC140">
        <f t="shared" si="47"/>
        <v>0.09117000650599574</v>
      </c>
      <c r="AE140">
        <f aca="true" t="shared" si="48" ref="AE140:BI140">ABS(AE87)</f>
        <v>0.07243971125777461</v>
      </c>
      <c r="AF140">
        <f t="shared" si="48"/>
        <v>0.12587903567268832</v>
      </c>
      <c r="AG140">
        <f t="shared" si="48"/>
        <v>0.10674076376630606</v>
      </c>
      <c r="AI140">
        <f t="shared" si="48"/>
        <v>0.08072067839143048</v>
      </c>
      <c r="AJ140">
        <f t="shared" si="48"/>
        <v>0.3330190760230093</v>
      </c>
      <c r="AK140">
        <f t="shared" si="48"/>
        <v>0.3393997293935556</v>
      </c>
      <c r="AM140">
        <f t="shared" si="48"/>
        <v>0.0683292090773224</v>
      </c>
      <c r="AN140">
        <f t="shared" si="48"/>
        <v>0.1478870232164737</v>
      </c>
      <c r="AO140">
        <f t="shared" si="48"/>
        <v>0.010756621950144728</v>
      </c>
      <c r="AQ140">
        <f t="shared" si="48"/>
        <v>0.022869412912494225</v>
      </c>
      <c r="AR140">
        <f t="shared" si="48"/>
        <v>0.24753063687758872</v>
      </c>
      <c r="AS140">
        <f t="shared" si="48"/>
        <v>0.05535048151022663</v>
      </c>
      <c r="AU140">
        <f t="shared" si="48"/>
        <v>0.069696019642008</v>
      </c>
      <c r="AV140">
        <f t="shared" si="48"/>
        <v>0.14157969485896482</v>
      </c>
      <c r="AW140">
        <f t="shared" si="48"/>
        <v>0.09041719349523701</v>
      </c>
      <c r="AY140">
        <f t="shared" si="48"/>
        <v>0.08910351772787324</v>
      </c>
      <c r="AZ140">
        <f t="shared" si="48"/>
        <v>0.26002521276129326</v>
      </c>
      <c r="BA140">
        <f t="shared" si="48"/>
        <v>0.3602773142988933</v>
      </c>
      <c r="BC140">
        <f t="shared" si="48"/>
        <v>0.12725191874811306</v>
      </c>
      <c r="BD140">
        <f t="shared" si="48"/>
        <v>0.07341242527195972</v>
      </c>
      <c r="BE140">
        <f t="shared" si="48"/>
        <v>0.10611349713530013</v>
      </c>
      <c r="BG140">
        <f t="shared" si="48"/>
        <v>0.23026352112996093</v>
      </c>
      <c r="BH140">
        <f t="shared" si="48"/>
        <v>0.1766827187712171</v>
      </c>
      <c r="BI140">
        <f t="shared" si="48"/>
        <v>0.04195039461919848</v>
      </c>
      <c r="BK140">
        <f>ABS(BK87)</f>
        <v>0.31692907999848036</v>
      </c>
      <c r="BL140">
        <f>ABS(BL87)</f>
        <v>0.0463791625263641</v>
      </c>
      <c r="BM140">
        <f>ABS(BM87)</f>
        <v>0.08156010079626563</v>
      </c>
      <c r="BO140">
        <f>ABS(BO87)</f>
        <v>0.062426958522116785</v>
      </c>
      <c r="BP140">
        <f>ABS(BP87)</f>
        <v>0.1387548096883549</v>
      </c>
      <c r="BQ140">
        <f>ABS(BQ87)</f>
        <v>0.11768203165133428</v>
      </c>
      <c r="BS140" s="14">
        <f t="shared" si="29"/>
        <v>0.1500875940978653</v>
      </c>
      <c r="BT140" s="20" t="s">
        <v>119</v>
      </c>
      <c r="BU140" s="14">
        <v>0.27106530238929105</v>
      </c>
      <c r="BV140" s="23" t="s">
        <v>27</v>
      </c>
    </row>
    <row r="141" spans="1:74" ht="12.75">
      <c r="A141" s="20" t="s">
        <v>26</v>
      </c>
      <c r="C141">
        <f aca="true" t="shared" si="49" ref="C141:BI141">ABS(C88)</f>
        <v>0.8305769267618729</v>
      </c>
      <c r="D141">
        <f t="shared" si="49"/>
        <v>0.18069002652916447</v>
      </c>
      <c r="E141">
        <f t="shared" si="49"/>
        <v>0.09175452268993</v>
      </c>
      <c r="G141">
        <f t="shared" si="49"/>
        <v>0.669995967967893</v>
      </c>
      <c r="H141">
        <f t="shared" si="49"/>
        <v>0.21911626681426075</v>
      </c>
      <c r="I141">
        <f t="shared" si="49"/>
        <v>0.1070520625354377</v>
      </c>
      <c r="K141">
        <f t="shared" si="49"/>
        <v>0.8427277104618586</v>
      </c>
      <c r="L141">
        <f t="shared" si="49"/>
        <v>0.5335230333105293</v>
      </c>
      <c r="M141">
        <f t="shared" si="49"/>
        <v>0.08668115737788407</v>
      </c>
      <c r="O141">
        <f t="shared" si="49"/>
        <v>0.9041373024699114</v>
      </c>
      <c r="P141">
        <f t="shared" si="49"/>
        <v>0.029990826710984447</v>
      </c>
      <c r="Q141">
        <f t="shared" si="49"/>
        <v>0.23412732774579553</v>
      </c>
      <c r="S141">
        <f t="shared" si="49"/>
        <v>0.9999999999999999</v>
      </c>
      <c r="T141">
        <f t="shared" si="49"/>
        <v>0.2710864389530939</v>
      </c>
      <c r="U141">
        <f t="shared" si="49"/>
        <v>0.28298390150021707</v>
      </c>
      <c r="W141">
        <f t="shared" si="49"/>
        <v>0.8327936036994729</v>
      </c>
      <c r="X141">
        <f t="shared" si="49"/>
        <v>0.2330331559034913</v>
      </c>
      <c r="Y141">
        <f t="shared" si="49"/>
        <v>0.16195251443644634</v>
      </c>
      <c r="AA141">
        <f t="shared" si="49"/>
        <v>0.8961583478100407</v>
      </c>
      <c r="AB141">
        <f t="shared" si="49"/>
        <v>0.2437762138183366</v>
      </c>
      <c r="AC141">
        <f t="shared" si="49"/>
        <v>0.16883286740710002</v>
      </c>
      <c r="AE141">
        <f t="shared" si="49"/>
        <v>0.8337990001798024</v>
      </c>
      <c r="AF141">
        <f t="shared" si="49"/>
        <v>0.23388930899826624</v>
      </c>
      <c r="AG141">
        <f t="shared" si="49"/>
        <v>0.17639126214728687</v>
      </c>
      <c r="AI141">
        <f t="shared" si="49"/>
        <v>0.629634196834597</v>
      </c>
      <c r="AJ141">
        <f t="shared" si="49"/>
        <v>0.21451277221286283</v>
      </c>
      <c r="AK141">
        <f t="shared" si="49"/>
        <v>0.2087602908902978</v>
      </c>
      <c r="AM141">
        <f t="shared" si="49"/>
        <v>0.13585215755392102</v>
      </c>
      <c r="AN141">
        <f t="shared" si="49"/>
        <v>0.13959742337669956</v>
      </c>
      <c r="AO141">
        <f t="shared" si="49"/>
        <v>0.29503392706837384</v>
      </c>
      <c r="AQ141">
        <f t="shared" si="49"/>
        <v>0.8154773776829912</v>
      </c>
      <c r="AR141">
        <f t="shared" si="49"/>
        <v>0.2727551230567533</v>
      </c>
      <c r="AS141">
        <f t="shared" si="49"/>
        <v>0.41893670854376</v>
      </c>
      <c r="AU141">
        <f t="shared" si="49"/>
        <v>0.256018603130837</v>
      </c>
      <c r="AV141">
        <f t="shared" si="49"/>
        <v>0.3000605409989931</v>
      </c>
      <c r="AW141">
        <f t="shared" si="49"/>
        <v>0.12343359280571806</v>
      </c>
      <c r="AY141">
        <f t="shared" si="49"/>
        <v>0.6761309731100964</v>
      </c>
      <c r="AZ141">
        <f t="shared" si="49"/>
        <v>0.15869129396453768</v>
      </c>
      <c r="BA141">
        <f t="shared" si="49"/>
        <v>0.24409325238454455</v>
      </c>
      <c r="BC141">
        <f t="shared" si="49"/>
        <v>0.062343214261924865</v>
      </c>
      <c r="BD141">
        <f t="shared" si="49"/>
        <v>0.3139929823197121</v>
      </c>
      <c r="BE141">
        <f t="shared" si="49"/>
        <v>0.02853392448393672</v>
      </c>
      <c r="BG141">
        <f t="shared" si="49"/>
        <v>0.17325722394134635</v>
      </c>
      <c r="BH141">
        <f t="shared" si="49"/>
        <v>0.06907588756007316</v>
      </c>
      <c r="BI141">
        <f t="shared" si="49"/>
        <v>0.21880344238635974</v>
      </c>
      <c r="BK141">
        <f>ABS(BK88)</f>
        <v>0.18975268779442775</v>
      </c>
      <c r="BL141">
        <f>ABS(BL88)</f>
        <v>0.1388267980822991</v>
      </c>
      <c r="BM141">
        <f>ABS(BM88)</f>
        <v>0.09044331630047531</v>
      </c>
      <c r="BO141">
        <f>ABS(BO88)</f>
        <v>0.12925730057259271</v>
      </c>
      <c r="BP141">
        <f>ABS(BP88)</f>
        <v>0.08701705664149238</v>
      </c>
      <c r="BQ141">
        <f>ABS(BQ88)</f>
        <v>0.022454067112335222</v>
      </c>
      <c r="BS141" s="14">
        <f t="shared" si="29"/>
        <v>0.3230944290451184</v>
      </c>
      <c r="BT141" s="20" t="s">
        <v>26</v>
      </c>
      <c r="BU141" s="14">
        <v>0.2700669845360847</v>
      </c>
      <c r="BV141" s="23" t="s">
        <v>170</v>
      </c>
    </row>
    <row r="142" spans="1:74" ht="12.75">
      <c r="A142" s="20" t="s">
        <v>27</v>
      </c>
      <c r="C142">
        <f aca="true" t="shared" si="50" ref="C142:AC142">ABS(C89)</f>
        <v>0.399632578600236</v>
      </c>
      <c r="D142">
        <f t="shared" si="50"/>
        <v>0.1867022955414443</v>
      </c>
      <c r="E142">
        <f t="shared" si="50"/>
        <v>0.11983383692665946</v>
      </c>
      <c r="G142">
        <f t="shared" si="50"/>
        <v>0.4855448141077513</v>
      </c>
      <c r="H142">
        <f t="shared" si="50"/>
        <v>0.038164625659817764</v>
      </c>
      <c r="I142">
        <f t="shared" si="50"/>
        <v>0.07476597749256848</v>
      </c>
      <c r="K142">
        <f t="shared" si="50"/>
        <v>0.4239012124966868</v>
      </c>
      <c r="L142">
        <f t="shared" si="50"/>
        <v>0.04160620909724407</v>
      </c>
      <c r="M142">
        <f t="shared" si="50"/>
        <v>0.3231724706106569</v>
      </c>
      <c r="O142">
        <f t="shared" si="50"/>
        <v>0.36949733861990847</v>
      </c>
      <c r="P142">
        <f t="shared" si="50"/>
        <v>0.055676861236064065</v>
      </c>
      <c r="Q142">
        <f t="shared" si="50"/>
        <v>0.018688355580439787</v>
      </c>
      <c r="S142">
        <f t="shared" si="50"/>
        <v>0.2710864389530939</v>
      </c>
      <c r="T142">
        <f t="shared" si="50"/>
        <v>1</v>
      </c>
      <c r="U142">
        <f t="shared" si="50"/>
        <v>0.6584771678991973</v>
      </c>
      <c r="W142">
        <f t="shared" si="50"/>
        <v>0.2694341046887053</v>
      </c>
      <c r="X142">
        <f t="shared" si="50"/>
        <v>0.33393089745955346</v>
      </c>
      <c r="Y142">
        <f t="shared" si="50"/>
        <v>0.05818991510243384</v>
      </c>
      <c r="AA142">
        <f t="shared" si="50"/>
        <v>0.30295537299325065</v>
      </c>
      <c r="AB142">
        <f t="shared" si="50"/>
        <v>0.4298363250901773</v>
      </c>
      <c r="AC142">
        <f t="shared" si="50"/>
        <v>0.05150940751168192</v>
      </c>
      <c r="AE142">
        <f aca="true" t="shared" si="51" ref="AE142:BI142">ABS(AE89)</f>
        <v>0.2818830299123006</v>
      </c>
      <c r="AF142">
        <f t="shared" si="51"/>
        <v>0.39536321359677173</v>
      </c>
      <c r="AG142">
        <f t="shared" si="51"/>
        <v>0.0743265633247311</v>
      </c>
      <c r="AI142">
        <f t="shared" si="51"/>
        <v>0.3742565455808377</v>
      </c>
      <c r="AJ142">
        <f t="shared" si="51"/>
        <v>0.17941420299495897</v>
      </c>
      <c r="AK142">
        <f t="shared" si="51"/>
        <v>0.16832497380949468</v>
      </c>
      <c r="AM142">
        <f t="shared" si="51"/>
        <v>0.19081417267306636</v>
      </c>
      <c r="AN142">
        <f t="shared" si="51"/>
        <v>0.08889348178351296</v>
      </c>
      <c r="AO142">
        <f t="shared" si="51"/>
        <v>0.3259995994912859</v>
      </c>
      <c r="AQ142">
        <f t="shared" si="51"/>
        <v>0.353165400436797</v>
      </c>
      <c r="AR142">
        <f t="shared" si="51"/>
        <v>0.16038409714396873</v>
      </c>
      <c r="AS142">
        <f t="shared" si="51"/>
        <v>0.07317121192037988</v>
      </c>
      <c r="AU142">
        <f t="shared" si="51"/>
        <v>0.37429611282704867</v>
      </c>
      <c r="AV142">
        <f t="shared" si="51"/>
        <v>0.1329791711757666</v>
      </c>
      <c r="AW142">
        <f t="shared" si="51"/>
        <v>0.02908810246426858</v>
      </c>
      <c r="AY142">
        <f t="shared" si="51"/>
        <v>0.35579043660512744</v>
      </c>
      <c r="AZ142">
        <f t="shared" si="51"/>
        <v>0.259314540626967</v>
      </c>
      <c r="BA142">
        <f t="shared" si="51"/>
        <v>0.24657881552282326</v>
      </c>
      <c r="BC142">
        <f t="shared" si="51"/>
        <v>0.262721237411241</v>
      </c>
      <c r="BD142">
        <f t="shared" si="51"/>
        <v>0.0042928263716031706</v>
      </c>
      <c r="BE142">
        <f t="shared" si="51"/>
        <v>0.03143284995014899</v>
      </c>
      <c r="BG142">
        <f t="shared" si="51"/>
        <v>0.18233101983605188</v>
      </c>
      <c r="BH142">
        <f t="shared" si="51"/>
        <v>0.21059642591204253</v>
      </c>
      <c r="BI142">
        <f t="shared" si="51"/>
        <v>0.009899519133051945</v>
      </c>
      <c r="BK142">
        <f>ABS(BK89)</f>
        <v>0.21685238042055174</v>
      </c>
      <c r="BL142">
        <f>ABS(BL89)</f>
        <v>0.11371264656435735</v>
      </c>
      <c r="BM142">
        <f>ABS(BM89)</f>
        <v>0.011804096957774582</v>
      </c>
      <c r="BO142">
        <f>ABS(BO89)</f>
        <v>0.057712632578982084</v>
      </c>
      <c r="BP142">
        <f>ABS(BP89)</f>
        <v>0.15680118393567732</v>
      </c>
      <c r="BQ142">
        <f>ABS(BQ89)</f>
        <v>0.16502959371772932</v>
      </c>
      <c r="BS142" s="14">
        <f t="shared" si="29"/>
        <v>0.22352620177150762</v>
      </c>
      <c r="BT142" s="20" t="s">
        <v>27</v>
      </c>
      <c r="BU142" s="14">
        <v>0.2687248926534045</v>
      </c>
      <c r="BV142" s="23" t="s">
        <v>102</v>
      </c>
    </row>
    <row r="143" spans="1:74" ht="12.75">
      <c r="A143" s="20" t="s">
        <v>120</v>
      </c>
      <c r="C143">
        <f aca="true" t="shared" si="52" ref="C143:AC143">ABS(C90)</f>
        <v>0.2970232184899852</v>
      </c>
      <c r="D143">
        <f t="shared" si="52"/>
        <v>0.10791630536532393</v>
      </c>
      <c r="E143">
        <f t="shared" si="52"/>
        <v>0.11566958096297995</v>
      </c>
      <c r="G143">
        <f t="shared" si="52"/>
        <v>0.37276812067428455</v>
      </c>
      <c r="H143">
        <f t="shared" si="52"/>
        <v>0.02245889217806935</v>
      </c>
      <c r="I143">
        <f t="shared" si="52"/>
        <v>0.11604278094009016</v>
      </c>
      <c r="K143">
        <f t="shared" si="52"/>
        <v>0.3192537109155901</v>
      </c>
      <c r="L143">
        <f t="shared" si="52"/>
        <v>0.0200523276123812</v>
      </c>
      <c r="M143">
        <f t="shared" si="52"/>
        <v>0.13267894830302396</v>
      </c>
      <c r="O143">
        <f t="shared" si="52"/>
        <v>0.31918604113146426</v>
      </c>
      <c r="P143">
        <f t="shared" si="52"/>
        <v>0.08190506136209888</v>
      </c>
      <c r="Q143">
        <f t="shared" si="52"/>
        <v>0.0744232623671225</v>
      </c>
      <c r="S143">
        <f t="shared" si="52"/>
        <v>0.28298390150021707</v>
      </c>
      <c r="T143">
        <f t="shared" si="52"/>
        <v>0.6584771678991973</v>
      </c>
      <c r="U143">
        <f t="shared" si="52"/>
        <v>1.0000000000000002</v>
      </c>
      <c r="W143">
        <f t="shared" si="52"/>
        <v>0.2356682711851726</v>
      </c>
      <c r="X143">
        <f t="shared" si="52"/>
        <v>0.26567678950228163</v>
      </c>
      <c r="Y143">
        <f t="shared" si="52"/>
        <v>0.20493459390420693</v>
      </c>
      <c r="AA143">
        <f t="shared" si="52"/>
        <v>0.2755349431020831</v>
      </c>
      <c r="AB143">
        <f t="shared" si="52"/>
        <v>0.25510324182388733</v>
      </c>
      <c r="AC143">
        <f t="shared" si="52"/>
        <v>0.18757728214471403</v>
      </c>
      <c r="AE143">
        <f aca="true" t="shared" si="53" ref="AE143:BI143">ABS(AE90)</f>
        <v>0.23975784783592904</v>
      </c>
      <c r="AF143">
        <f t="shared" si="53"/>
        <v>0.21759836399372182</v>
      </c>
      <c r="AG143">
        <f t="shared" si="53"/>
        <v>0.21622839696418106</v>
      </c>
      <c r="AI143">
        <f t="shared" si="53"/>
        <v>0.27845937867701925</v>
      </c>
      <c r="AJ143">
        <f t="shared" si="53"/>
        <v>0.027288186551917632</v>
      </c>
      <c r="AK143">
        <f t="shared" si="53"/>
        <v>0.012348541866594719</v>
      </c>
      <c r="AM143">
        <f t="shared" si="53"/>
        <v>0.16146411152725282</v>
      </c>
      <c r="AN143">
        <f t="shared" si="53"/>
        <v>0.10036674296335002</v>
      </c>
      <c r="AO143">
        <f t="shared" si="53"/>
        <v>0.18571995340777503</v>
      </c>
      <c r="AQ143">
        <f t="shared" si="53"/>
        <v>0.25764522114389377</v>
      </c>
      <c r="AR143">
        <f t="shared" si="53"/>
        <v>0.20268069202346903</v>
      </c>
      <c r="AS143">
        <f t="shared" si="53"/>
        <v>0.10671389262692257</v>
      </c>
      <c r="AU143">
        <f t="shared" si="53"/>
        <v>0.1895670656905954</v>
      </c>
      <c r="AV143">
        <f t="shared" si="53"/>
        <v>0.22236289267270273</v>
      </c>
      <c r="AW143">
        <f t="shared" si="53"/>
        <v>0.18376691066204295</v>
      </c>
      <c r="AY143">
        <f t="shared" si="53"/>
        <v>0.27792897650665727</v>
      </c>
      <c r="AZ143">
        <f t="shared" si="53"/>
        <v>0.1513284071737991</v>
      </c>
      <c r="BA143">
        <f t="shared" si="53"/>
        <v>0.23581736574066756</v>
      </c>
      <c r="BC143">
        <f t="shared" si="53"/>
        <v>0.1861002669260909</v>
      </c>
      <c r="BD143">
        <f t="shared" si="53"/>
        <v>0.07331490364448477</v>
      </c>
      <c r="BE143">
        <f t="shared" si="53"/>
        <v>0.1487486961493823</v>
      </c>
      <c r="BG143">
        <f t="shared" si="53"/>
        <v>0.10549560760939798</v>
      </c>
      <c r="BH143">
        <f t="shared" si="53"/>
        <v>0.21213402108221638</v>
      </c>
      <c r="BI143">
        <f t="shared" si="53"/>
        <v>0.12314225001285778</v>
      </c>
      <c r="BK143">
        <f>ABS(BK90)</f>
        <v>0.12141688973614902</v>
      </c>
      <c r="BL143">
        <f>ABS(BL90)</f>
        <v>0.050526970980668225</v>
      </c>
      <c r="BM143">
        <f>ABS(BM90)</f>
        <v>0.049640562371289276</v>
      </c>
      <c r="BO143">
        <f>ABS(BO90)</f>
        <v>0.01792209298782611</v>
      </c>
      <c r="BP143">
        <f>ABS(BP90)</f>
        <v>0.18838992477747032</v>
      </c>
      <c r="BQ143">
        <f>ABS(BQ90)</f>
        <v>0.00914699969253033</v>
      </c>
      <c r="BS143" s="14">
        <f t="shared" si="29"/>
        <v>0.19408542304633392</v>
      </c>
      <c r="BT143" s="20" t="s">
        <v>120</v>
      </c>
      <c r="BU143" s="14">
        <v>0.2651954078130418</v>
      </c>
      <c r="BV143" s="23" t="s">
        <v>155</v>
      </c>
    </row>
    <row r="144" spans="1:74" ht="12.75">
      <c r="A144" s="23" t="s">
        <v>11</v>
      </c>
      <c r="C144">
        <f aca="true" t="shared" si="54" ref="C144:BI144">ABS(C91)</f>
        <v>0.8670172994349001</v>
      </c>
      <c r="D144">
        <f t="shared" si="54"/>
        <v>0.07414736742128679</v>
      </c>
      <c r="E144">
        <f t="shared" si="54"/>
        <v>0.041630355519958126</v>
      </c>
      <c r="G144">
        <f t="shared" si="54"/>
        <v>0.6433569857795038</v>
      </c>
      <c r="H144">
        <f t="shared" si="54"/>
        <v>0.1874923907013075</v>
      </c>
      <c r="I144">
        <f t="shared" si="54"/>
        <v>0.13599883471215327</v>
      </c>
      <c r="K144">
        <f t="shared" si="54"/>
        <v>0.8127251839739726</v>
      </c>
      <c r="L144">
        <f t="shared" si="54"/>
        <v>0.18856462771888655</v>
      </c>
      <c r="M144">
        <f t="shared" si="54"/>
        <v>0.05309162631873951</v>
      </c>
      <c r="O144">
        <f t="shared" si="54"/>
        <v>0.8333157207575996</v>
      </c>
      <c r="P144">
        <f t="shared" si="54"/>
        <v>0.1933456440295288</v>
      </c>
      <c r="Q144">
        <f t="shared" si="54"/>
        <v>0.0860475342245793</v>
      </c>
      <c r="S144">
        <f t="shared" si="54"/>
        <v>0.8327936036994729</v>
      </c>
      <c r="T144">
        <f t="shared" si="54"/>
        <v>0.2694341046887053</v>
      </c>
      <c r="U144">
        <f t="shared" si="54"/>
        <v>0.2356682711851726</v>
      </c>
      <c r="W144">
        <f t="shared" si="54"/>
        <v>1</v>
      </c>
      <c r="X144">
        <f t="shared" si="54"/>
        <v>0.026299431816558812</v>
      </c>
      <c r="Y144">
        <f t="shared" si="54"/>
        <v>0.11102443823256514</v>
      </c>
      <c r="AA144">
        <f t="shared" si="54"/>
        <v>0.9800867910225779</v>
      </c>
      <c r="AB144">
        <f t="shared" si="54"/>
        <v>0.024703649132039953</v>
      </c>
      <c r="AC144">
        <f t="shared" si="54"/>
        <v>0.10388972538459962</v>
      </c>
      <c r="AE144">
        <f t="shared" si="54"/>
        <v>0.9957017943681769</v>
      </c>
      <c r="AF144">
        <f t="shared" si="54"/>
        <v>0.0017053048844065453</v>
      </c>
      <c r="AG144">
        <f t="shared" si="54"/>
        <v>0.10766871696787064</v>
      </c>
      <c r="AI144">
        <f t="shared" si="54"/>
        <v>0.7641453249695576</v>
      </c>
      <c r="AJ144">
        <f t="shared" si="54"/>
        <v>0.055510958220304794</v>
      </c>
      <c r="AK144">
        <f t="shared" si="54"/>
        <v>0.01995560817905758</v>
      </c>
      <c r="AM144">
        <f t="shared" si="54"/>
        <v>0.2791196079275258</v>
      </c>
      <c r="AN144">
        <f t="shared" si="54"/>
        <v>0.19209452212013522</v>
      </c>
      <c r="AO144">
        <f t="shared" si="54"/>
        <v>0.12413585313085491</v>
      </c>
      <c r="AQ144">
        <f t="shared" si="54"/>
        <v>0.7923390014314754</v>
      </c>
      <c r="AR144">
        <f t="shared" si="54"/>
        <v>0.11063025370297616</v>
      </c>
      <c r="AS144">
        <f t="shared" si="54"/>
        <v>0.2611916902450155</v>
      </c>
      <c r="AU144">
        <f t="shared" si="54"/>
        <v>0.2591003893785294</v>
      </c>
      <c r="AV144">
        <f t="shared" si="54"/>
        <v>0.22189496088090319</v>
      </c>
      <c r="AW144">
        <f t="shared" si="54"/>
        <v>0.09804021816325022</v>
      </c>
      <c r="AY144">
        <f t="shared" si="54"/>
        <v>0.7791222115343105</v>
      </c>
      <c r="AZ144">
        <f t="shared" si="54"/>
        <v>0.13135715962035355</v>
      </c>
      <c r="BA144">
        <f t="shared" si="54"/>
        <v>0.04310146835458693</v>
      </c>
      <c r="BC144">
        <f t="shared" si="54"/>
        <v>0.1792330207088641</v>
      </c>
      <c r="BD144">
        <f t="shared" si="54"/>
        <v>0.27915697673343465</v>
      </c>
      <c r="BE144">
        <f t="shared" si="54"/>
        <v>0.08708729014139287</v>
      </c>
      <c r="BG144">
        <f t="shared" si="54"/>
        <v>0.06331559452644608</v>
      </c>
      <c r="BH144">
        <f t="shared" si="54"/>
        <v>0.2029439546237085</v>
      </c>
      <c r="BI144">
        <f t="shared" si="54"/>
        <v>0.26512293807941945</v>
      </c>
      <c r="BK144">
        <f>ABS(BK91)</f>
        <v>0.12128371948638625</v>
      </c>
      <c r="BL144">
        <f>ABS(BL91)</f>
        <v>0.259065084580909</v>
      </c>
      <c r="BM144">
        <f>ABS(BM91)</f>
        <v>0.12428077112095591</v>
      </c>
      <c r="BO144">
        <f>ABS(BO91)</f>
        <v>0.29216370136781117</v>
      </c>
      <c r="BP144">
        <f>ABS(BP91)</f>
        <v>0.09828773506934534</v>
      </c>
      <c r="BQ144">
        <f>ABS(BQ91)</f>
        <v>0.028126932469978726</v>
      </c>
      <c r="BS144" s="14">
        <f t="shared" si="29"/>
        <v>0.2928924774263148</v>
      </c>
      <c r="BT144" s="23" t="s">
        <v>11</v>
      </c>
      <c r="BU144" s="14">
        <v>0.261605867938647</v>
      </c>
      <c r="BV144" s="23" t="s">
        <v>113</v>
      </c>
    </row>
    <row r="145" spans="1:74" ht="12.75">
      <c r="A145" s="23" t="s">
        <v>102</v>
      </c>
      <c r="C145">
        <f aca="true" t="shared" si="55" ref="C145:AC145">ABS(C92)</f>
        <v>0.11639900311219684</v>
      </c>
      <c r="D145">
        <f t="shared" si="55"/>
        <v>0.513218522694958</v>
      </c>
      <c r="E145">
        <f t="shared" si="55"/>
        <v>0.6032531348314506</v>
      </c>
      <c r="G145">
        <f t="shared" si="55"/>
        <v>0.16270632655581718</v>
      </c>
      <c r="H145">
        <f t="shared" si="55"/>
        <v>0.3015823567223672</v>
      </c>
      <c r="I145">
        <f t="shared" si="55"/>
        <v>0.18825156364516824</v>
      </c>
      <c r="K145">
        <f t="shared" si="55"/>
        <v>0.14671292709243802</v>
      </c>
      <c r="L145">
        <f t="shared" si="55"/>
        <v>0.1560033895077274</v>
      </c>
      <c r="M145">
        <f t="shared" si="55"/>
        <v>0.06504274623364253</v>
      </c>
      <c r="O145">
        <f t="shared" si="55"/>
        <v>0.20124750395173135</v>
      </c>
      <c r="P145">
        <f t="shared" si="55"/>
        <v>0.2081629159518105</v>
      </c>
      <c r="Q145">
        <f t="shared" si="55"/>
        <v>0.12089287727278233</v>
      </c>
      <c r="S145">
        <f t="shared" si="55"/>
        <v>0.2330331559034913</v>
      </c>
      <c r="T145">
        <f t="shared" si="55"/>
        <v>0.33393089745955346</v>
      </c>
      <c r="U145">
        <f t="shared" si="55"/>
        <v>0.26567678950228163</v>
      </c>
      <c r="W145">
        <f t="shared" si="55"/>
        <v>0.026299431816558812</v>
      </c>
      <c r="X145">
        <f t="shared" si="55"/>
        <v>1.0000000000000002</v>
      </c>
      <c r="Y145">
        <f t="shared" si="55"/>
        <v>0.48498826475713996</v>
      </c>
      <c r="AA145">
        <f t="shared" si="55"/>
        <v>0.08602556376615499</v>
      </c>
      <c r="AB145">
        <f t="shared" si="55"/>
        <v>0.9093469747580247</v>
      </c>
      <c r="AC145">
        <f t="shared" si="55"/>
        <v>0.4412182324598851</v>
      </c>
      <c r="AE145">
        <f aca="true" t="shared" si="56" ref="AE145:BI145">ABS(AE92)</f>
        <v>0.08825000403208721</v>
      </c>
      <c r="AF145">
        <f t="shared" si="56"/>
        <v>0.8898910804176501</v>
      </c>
      <c r="AG145">
        <f t="shared" si="56"/>
        <v>0.5501246985877708</v>
      </c>
      <c r="AI145">
        <f t="shared" si="56"/>
        <v>0.10795044186296808</v>
      </c>
      <c r="AJ145">
        <f t="shared" si="56"/>
        <v>0.20130634641047734</v>
      </c>
      <c r="AK145">
        <f t="shared" si="56"/>
        <v>0.19014580027466868</v>
      </c>
      <c r="AM145">
        <f t="shared" si="56"/>
        <v>0.5196357580039511</v>
      </c>
      <c r="AN145">
        <f t="shared" si="56"/>
        <v>0.20010568685498026</v>
      </c>
      <c r="AO145">
        <f t="shared" si="56"/>
        <v>0.014973564986018902</v>
      </c>
      <c r="AQ145">
        <f t="shared" si="56"/>
        <v>0.28103002802080307</v>
      </c>
      <c r="AR145">
        <f t="shared" si="56"/>
        <v>0.05356653326739542</v>
      </c>
      <c r="AS145">
        <f t="shared" si="56"/>
        <v>0.028689162094812364</v>
      </c>
      <c r="AU145">
        <f t="shared" si="56"/>
        <v>0.13860505513989646</v>
      </c>
      <c r="AV145">
        <f t="shared" si="56"/>
        <v>0.5965480931531624</v>
      </c>
      <c r="AW145">
        <f t="shared" si="56"/>
        <v>0.35838217271297995</v>
      </c>
      <c r="AY145">
        <f t="shared" si="56"/>
        <v>0.043587449365951346</v>
      </c>
      <c r="AZ145">
        <f t="shared" si="56"/>
        <v>0.2165516654864363</v>
      </c>
      <c r="BA145">
        <f t="shared" si="56"/>
        <v>0.08565978732424451</v>
      </c>
      <c r="BC145">
        <f t="shared" si="56"/>
        <v>0.6695300599321534</v>
      </c>
      <c r="BD145">
        <f t="shared" si="56"/>
        <v>0.11889072616687586</v>
      </c>
      <c r="BE145">
        <f t="shared" si="56"/>
        <v>0.08461661547489921</v>
      </c>
      <c r="BG145">
        <f t="shared" si="56"/>
        <v>0.331164460488043</v>
      </c>
      <c r="BH145">
        <f t="shared" si="56"/>
        <v>0.19927403975688576</v>
      </c>
      <c r="BI145">
        <f t="shared" si="56"/>
        <v>0.15247687655338168</v>
      </c>
      <c r="BK145">
        <f>ABS(BK92)</f>
        <v>0.19324600184463742</v>
      </c>
      <c r="BL145">
        <f>ABS(BL92)</f>
        <v>0.05340960712411818</v>
      </c>
      <c r="BM145">
        <f>ABS(BM92)</f>
        <v>0.14091790872215817</v>
      </c>
      <c r="BO145">
        <f>ABS(BO92)</f>
        <v>0.1983061637243539</v>
      </c>
      <c r="BP145">
        <f>ABS(BP92)</f>
        <v>0.3253803483107795</v>
      </c>
      <c r="BQ145">
        <f>ABS(BQ92)</f>
        <v>0.10876081123390607</v>
      </c>
      <c r="BS145" s="14">
        <f t="shared" si="29"/>
        <v>0.2687248926534045</v>
      </c>
      <c r="BT145" s="23" t="s">
        <v>102</v>
      </c>
      <c r="BU145" s="14">
        <v>0.25454043928845227</v>
      </c>
      <c r="BV145" s="23" t="s">
        <v>166</v>
      </c>
    </row>
    <row r="146" spans="1:74" ht="12.75">
      <c r="A146" s="23" t="s">
        <v>113</v>
      </c>
      <c r="C146">
        <f aca="true" t="shared" si="57" ref="C146:AC146">ABS(C93)</f>
        <v>0.15984134914955367</v>
      </c>
      <c r="D146">
        <f t="shared" si="57"/>
        <v>0.23010708508741617</v>
      </c>
      <c r="E146">
        <f t="shared" si="57"/>
        <v>0.6061193807764953</v>
      </c>
      <c r="G146">
        <f t="shared" si="57"/>
        <v>0.17711562362714345</v>
      </c>
      <c r="H146">
        <f t="shared" si="57"/>
        <v>0.12532084252235984</v>
      </c>
      <c r="I146">
        <f t="shared" si="57"/>
        <v>0.05984924842888881</v>
      </c>
      <c r="K146">
        <f t="shared" si="57"/>
        <v>0.18155255752473068</v>
      </c>
      <c r="L146">
        <f t="shared" si="57"/>
        <v>0.16521552015740357</v>
      </c>
      <c r="M146">
        <f t="shared" si="57"/>
        <v>0.14888535155506588</v>
      </c>
      <c r="O146">
        <f t="shared" si="57"/>
        <v>0.1204391410814656</v>
      </c>
      <c r="P146">
        <f t="shared" si="57"/>
        <v>0.147585137105198</v>
      </c>
      <c r="Q146">
        <f t="shared" si="57"/>
        <v>0.10084102100694865</v>
      </c>
      <c r="S146">
        <f t="shared" si="57"/>
        <v>0.16195251443644634</v>
      </c>
      <c r="T146">
        <f t="shared" si="57"/>
        <v>0.05818991510243384</v>
      </c>
      <c r="U146">
        <f t="shared" si="57"/>
        <v>0.20493459390420693</v>
      </c>
      <c r="W146">
        <f t="shared" si="57"/>
        <v>0.11102443823256514</v>
      </c>
      <c r="X146">
        <f t="shared" si="57"/>
        <v>0.48498826475713996</v>
      </c>
      <c r="Y146">
        <f t="shared" si="57"/>
        <v>1.0000000000000002</v>
      </c>
      <c r="AA146">
        <f t="shared" si="57"/>
        <v>0.12882842134691921</v>
      </c>
      <c r="AB146">
        <f t="shared" si="57"/>
        <v>0.38293440852324456</v>
      </c>
      <c r="AC146">
        <f t="shared" si="57"/>
        <v>0.9840048993064809</v>
      </c>
      <c r="AE146">
        <f aca="true" t="shared" si="58" ref="AE146:BI146">ABS(AE93)</f>
        <v>0.12769481661775517</v>
      </c>
      <c r="AF146">
        <f t="shared" si="58"/>
        <v>0.3328220001191912</v>
      </c>
      <c r="AG146">
        <f t="shared" si="58"/>
        <v>0.9962108053957418</v>
      </c>
      <c r="AI146">
        <f t="shared" si="58"/>
        <v>0.2902713761439572</v>
      </c>
      <c r="AJ146">
        <f t="shared" si="58"/>
        <v>0.12463894820024758</v>
      </c>
      <c r="AK146">
        <f t="shared" si="58"/>
        <v>0.14655159356586134</v>
      </c>
      <c r="AM146">
        <f t="shared" si="58"/>
        <v>0.48768902464357844</v>
      </c>
      <c r="AN146">
        <f t="shared" si="58"/>
        <v>0.23328262519336607</v>
      </c>
      <c r="AO146">
        <f t="shared" si="58"/>
        <v>0.18182396985351307</v>
      </c>
      <c r="AQ146">
        <f t="shared" si="58"/>
        <v>0.25553166397479754</v>
      </c>
      <c r="AR146">
        <f t="shared" si="58"/>
        <v>0.08557715603349624</v>
      </c>
      <c r="AS146">
        <f t="shared" si="58"/>
        <v>0.018808390701379206</v>
      </c>
      <c r="AU146">
        <f t="shared" si="58"/>
        <v>0.11272152225651696</v>
      </c>
      <c r="AV146">
        <f t="shared" si="58"/>
        <v>0.5718372909781917</v>
      </c>
      <c r="AW146">
        <f t="shared" si="58"/>
        <v>0.9720130339771864</v>
      </c>
      <c r="AY146">
        <f t="shared" si="58"/>
        <v>0.2085866046305807</v>
      </c>
      <c r="AZ146">
        <f t="shared" si="58"/>
        <v>0.1779310613900367</v>
      </c>
      <c r="BA146">
        <f t="shared" si="58"/>
        <v>0.07556223451529442</v>
      </c>
      <c r="BC146">
        <f t="shared" si="58"/>
        <v>0.4002651375699606</v>
      </c>
      <c r="BD146">
        <f t="shared" si="58"/>
        <v>0.27252166520794335</v>
      </c>
      <c r="BE146">
        <f t="shared" si="58"/>
        <v>0.4299042057551119</v>
      </c>
      <c r="BG146">
        <f t="shared" si="58"/>
        <v>0.04035715066424244</v>
      </c>
      <c r="BH146">
        <f t="shared" si="58"/>
        <v>0.09789188794884864</v>
      </c>
      <c r="BI146">
        <f t="shared" si="58"/>
        <v>0.027212650442308424</v>
      </c>
      <c r="BK146">
        <f aca="true" t="shared" si="59" ref="BK146:BQ155">ABS(BK93)</f>
        <v>0.28993507825709125</v>
      </c>
      <c r="BL146">
        <f t="shared" si="59"/>
        <v>0.01983416338064442</v>
      </c>
      <c r="BM146">
        <f t="shared" si="59"/>
        <v>0.04749643232100546</v>
      </c>
      <c r="BO146">
        <f t="shared" si="59"/>
        <v>0.06385928093262805</v>
      </c>
      <c r="BP146">
        <f t="shared" si="59"/>
        <v>0.14880412041563762</v>
      </c>
      <c r="BQ146">
        <f t="shared" si="59"/>
        <v>0.3645336601527761</v>
      </c>
      <c r="BS146" s="14">
        <f t="shared" si="29"/>
        <v>0.261605867938647</v>
      </c>
      <c r="BT146" s="23" t="s">
        <v>113</v>
      </c>
      <c r="BU146" s="14">
        <v>0.24906059293116184</v>
      </c>
      <c r="BV146" s="23" t="s">
        <v>169</v>
      </c>
    </row>
    <row r="147" spans="1:74" ht="12.75">
      <c r="A147" s="23" t="s">
        <v>154</v>
      </c>
      <c r="C147">
        <f aca="true" t="shared" si="60" ref="C147:BI147">ABS(C94)</f>
        <v>0.8664072773328674</v>
      </c>
      <c r="D147">
        <f t="shared" si="60"/>
        <v>0.018183387503559755</v>
      </c>
      <c r="E147">
        <f t="shared" si="60"/>
        <v>0.061333813669407565</v>
      </c>
      <c r="G147">
        <f t="shared" si="60"/>
        <v>0.6776985205997268</v>
      </c>
      <c r="H147">
        <f t="shared" si="60"/>
        <v>0.19751445678165439</v>
      </c>
      <c r="I147">
        <f t="shared" si="60"/>
        <v>0.0925482286090681</v>
      </c>
      <c r="K147">
        <f t="shared" si="60"/>
        <v>0.8555214719279014</v>
      </c>
      <c r="L147">
        <f t="shared" si="60"/>
        <v>0.23301084060711733</v>
      </c>
      <c r="M147">
        <f t="shared" si="60"/>
        <v>0.08494988969207112</v>
      </c>
      <c r="O147">
        <f t="shared" si="60"/>
        <v>0.8781574362453818</v>
      </c>
      <c r="P147">
        <f t="shared" si="60"/>
        <v>0.13460107161583032</v>
      </c>
      <c r="Q147">
        <f t="shared" si="60"/>
        <v>0.01940450678882612</v>
      </c>
      <c r="S147">
        <f t="shared" si="60"/>
        <v>0.8961583478100407</v>
      </c>
      <c r="T147">
        <f t="shared" si="60"/>
        <v>0.30295537299325065</v>
      </c>
      <c r="U147">
        <f t="shared" si="60"/>
        <v>0.2755349431020831</v>
      </c>
      <c r="W147">
        <f t="shared" si="60"/>
        <v>0.9800867910225779</v>
      </c>
      <c r="X147">
        <f t="shared" si="60"/>
        <v>0.08602556376615499</v>
      </c>
      <c r="Y147">
        <f t="shared" si="60"/>
        <v>0.12882842134691921</v>
      </c>
      <c r="AA147">
        <f t="shared" si="60"/>
        <v>1</v>
      </c>
      <c r="AB147">
        <f t="shared" si="60"/>
        <v>0.11413272135853653</v>
      </c>
      <c r="AC147">
        <f t="shared" si="60"/>
        <v>0.1252857912797655</v>
      </c>
      <c r="AE147">
        <f t="shared" si="60"/>
        <v>0.9828693431551057</v>
      </c>
      <c r="AF147">
        <f t="shared" si="60"/>
        <v>0.07862680124584978</v>
      </c>
      <c r="AG147">
        <f t="shared" si="60"/>
        <v>0.1295987845553917</v>
      </c>
      <c r="AI147">
        <f t="shared" si="60"/>
        <v>0.7561525616443072</v>
      </c>
      <c r="AJ147">
        <f t="shared" si="60"/>
        <v>0.033755646475798866</v>
      </c>
      <c r="AK147">
        <f t="shared" si="60"/>
        <v>0.0773796434642079</v>
      </c>
      <c r="AM147">
        <f t="shared" si="60"/>
        <v>0.20851767644244967</v>
      </c>
      <c r="AN147">
        <f t="shared" si="60"/>
        <v>0.20429558209235932</v>
      </c>
      <c r="AO147">
        <f t="shared" si="60"/>
        <v>0.18213421149022843</v>
      </c>
      <c r="AQ147">
        <f t="shared" si="60"/>
        <v>0.8213942888651892</v>
      </c>
      <c r="AR147">
        <f t="shared" si="60"/>
        <v>0.14970148076621975</v>
      </c>
      <c r="AS147">
        <f t="shared" si="60"/>
        <v>0.28985118593571374</v>
      </c>
      <c r="AU147">
        <f t="shared" si="60"/>
        <v>0.27747619236061755</v>
      </c>
      <c r="AV147">
        <f t="shared" si="60"/>
        <v>0.26626165070507785</v>
      </c>
      <c r="AW147">
        <f t="shared" si="60"/>
        <v>0.1081672689866944</v>
      </c>
      <c r="AY147">
        <f t="shared" si="60"/>
        <v>0.7871954303856583</v>
      </c>
      <c r="AZ147">
        <f t="shared" si="60"/>
        <v>0.039708354116818924</v>
      </c>
      <c r="BA147">
        <f t="shared" si="60"/>
        <v>0.05034842672814585</v>
      </c>
      <c r="BC147">
        <f t="shared" si="60"/>
        <v>0.13065981285123485</v>
      </c>
      <c r="BD147">
        <f t="shared" si="60"/>
        <v>0.28861721646199184</v>
      </c>
      <c r="BE147">
        <f t="shared" si="60"/>
        <v>0.0670767305669323</v>
      </c>
      <c r="BG147">
        <f t="shared" si="60"/>
        <v>0.013737695800088951</v>
      </c>
      <c r="BH147">
        <f t="shared" si="60"/>
        <v>0.1792146062269717</v>
      </c>
      <c r="BI147">
        <f t="shared" si="60"/>
        <v>0.2564003608928435</v>
      </c>
      <c r="BK147">
        <f t="shared" si="59"/>
        <v>0.009266852860290206</v>
      </c>
      <c r="BL147">
        <f t="shared" si="59"/>
        <v>0.24969392295347606</v>
      </c>
      <c r="BM147">
        <f t="shared" si="59"/>
        <v>0.09693173832655726</v>
      </c>
      <c r="BO147">
        <f t="shared" si="59"/>
        <v>0.22836482219438184</v>
      </c>
      <c r="BP147">
        <f t="shared" si="59"/>
        <v>0.0877192132028765</v>
      </c>
      <c r="BQ147">
        <f t="shared" si="59"/>
        <v>0.008660526052520302</v>
      </c>
      <c r="BS147" s="14">
        <f t="shared" si="29"/>
        <v>0.2958454290560536</v>
      </c>
      <c r="BT147" s="23" t="s">
        <v>154</v>
      </c>
      <c r="BU147" s="14">
        <v>0.24614480821723575</v>
      </c>
      <c r="BV147" s="23" t="s">
        <v>115</v>
      </c>
    </row>
    <row r="148" spans="1:74" ht="12.75">
      <c r="A148" s="23" t="s">
        <v>155</v>
      </c>
      <c r="C148">
        <f aca="true" t="shared" si="61" ref="C148:AC148">ABS(C95)</f>
        <v>0.14247994211837284</v>
      </c>
      <c r="D148">
        <f t="shared" si="61"/>
        <v>0.47032455354952063</v>
      </c>
      <c r="E148">
        <f t="shared" si="61"/>
        <v>0.4845950217833423</v>
      </c>
      <c r="G148">
        <f t="shared" si="61"/>
        <v>0.22114774382817462</v>
      </c>
      <c r="H148">
        <f t="shared" si="61"/>
        <v>0.16677720906270369</v>
      </c>
      <c r="I148">
        <f t="shared" si="61"/>
        <v>0.09064964510672587</v>
      </c>
      <c r="K148">
        <f t="shared" si="61"/>
        <v>0.1985426520026609</v>
      </c>
      <c r="L148">
        <f t="shared" si="61"/>
        <v>0.16916174968570521</v>
      </c>
      <c r="M148">
        <f t="shared" si="61"/>
        <v>0.13012879812777622</v>
      </c>
      <c r="O148">
        <f t="shared" si="61"/>
        <v>0.2568146138312869</v>
      </c>
      <c r="P148">
        <f t="shared" si="61"/>
        <v>0.21785007503339665</v>
      </c>
      <c r="Q148">
        <f t="shared" si="61"/>
        <v>0.12072788775670236</v>
      </c>
      <c r="S148">
        <f t="shared" si="61"/>
        <v>0.2437762138183366</v>
      </c>
      <c r="T148">
        <f t="shared" si="61"/>
        <v>0.4298363250901773</v>
      </c>
      <c r="U148">
        <f t="shared" si="61"/>
        <v>0.25510324182388733</v>
      </c>
      <c r="W148">
        <f t="shared" si="61"/>
        <v>0.024703649132039953</v>
      </c>
      <c r="X148">
        <f t="shared" si="61"/>
        <v>0.9093469747580247</v>
      </c>
      <c r="Y148">
        <f t="shared" si="61"/>
        <v>0.38293440852324456</v>
      </c>
      <c r="AA148">
        <f t="shared" si="61"/>
        <v>0.11413272135853653</v>
      </c>
      <c r="AB148">
        <f t="shared" si="61"/>
        <v>1</v>
      </c>
      <c r="AC148">
        <f t="shared" si="61"/>
        <v>0.3495875362672696</v>
      </c>
      <c r="AE148">
        <f aca="true" t="shared" si="62" ref="AE148:BI148">ABS(AE95)</f>
        <v>0.09533891797403754</v>
      </c>
      <c r="AF148">
        <f t="shared" si="62"/>
        <v>0.9317167329280523</v>
      </c>
      <c r="AG148">
        <f t="shared" si="62"/>
        <v>0.4391034500267663</v>
      </c>
      <c r="AI148">
        <f t="shared" si="62"/>
        <v>0.11874332284097704</v>
      </c>
      <c r="AJ148">
        <f t="shared" si="62"/>
        <v>0.2171310983057835</v>
      </c>
      <c r="AK148">
        <f t="shared" si="62"/>
        <v>0.20066781375547724</v>
      </c>
      <c r="AM148">
        <f t="shared" si="62"/>
        <v>0.5460891029342634</v>
      </c>
      <c r="AN148">
        <f t="shared" si="62"/>
        <v>0.14811296021227752</v>
      </c>
      <c r="AO148">
        <f t="shared" si="62"/>
        <v>0.15265955700700595</v>
      </c>
      <c r="AQ148">
        <f t="shared" si="62"/>
        <v>0.30948742067537144</v>
      </c>
      <c r="AR148">
        <f t="shared" si="62"/>
        <v>0.142986851186319</v>
      </c>
      <c r="AS148">
        <f t="shared" si="62"/>
        <v>0.05865570144484508</v>
      </c>
      <c r="AU148">
        <f t="shared" si="62"/>
        <v>0.1765869958880491</v>
      </c>
      <c r="AV148">
        <f t="shared" si="62"/>
        <v>0.4851497849066876</v>
      </c>
      <c r="AW148">
        <f t="shared" si="62"/>
        <v>0.2804901345662684</v>
      </c>
      <c r="AY148">
        <f t="shared" si="62"/>
        <v>0.059437525590835046</v>
      </c>
      <c r="AZ148">
        <f t="shared" si="62"/>
        <v>0.22774335905318968</v>
      </c>
      <c r="BA148">
        <f t="shared" si="62"/>
        <v>0.13031795499265486</v>
      </c>
      <c r="BC148">
        <f t="shared" si="62"/>
        <v>0.6367010070636361</v>
      </c>
      <c r="BD148">
        <f t="shared" si="62"/>
        <v>0.08407483618700926</v>
      </c>
      <c r="BE148">
        <f t="shared" si="62"/>
        <v>0.04699012352700984</v>
      </c>
      <c r="BG148">
        <f t="shared" si="62"/>
        <v>0.40668511800742113</v>
      </c>
      <c r="BH148">
        <f t="shared" si="62"/>
        <v>0.22780297966675017</v>
      </c>
      <c r="BI148">
        <f t="shared" si="62"/>
        <v>0.13522490082614855</v>
      </c>
      <c r="BK148">
        <f t="shared" si="59"/>
        <v>0.2611857639719936</v>
      </c>
      <c r="BL148">
        <f t="shared" si="59"/>
        <v>0.08388298266276321</v>
      </c>
      <c r="BM148">
        <f t="shared" si="59"/>
        <v>0.12570311825350802</v>
      </c>
      <c r="BO148">
        <f t="shared" si="59"/>
        <v>0.203253454957909</v>
      </c>
      <c r="BP148">
        <f t="shared" si="59"/>
        <v>0.1995161119060338</v>
      </c>
      <c r="BQ148">
        <f t="shared" si="59"/>
        <v>0.014905754488203955</v>
      </c>
      <c r="BS148" s="14">
        <f t="shared" si="29"/>
        <v>0.2651954078130418</v>
      </c>
      <c r="BT148" s="23" t="s">
        <v>155</v>
      </c>
      <c r="BU148" s="14">
        <v>0.24235712111808463</v>
      </c>
      <c r="BV148" s="23" t="s">
        <v>26</v>
      </c>
    </row>
    <row r="149" spans="1:74" ht="12.75">
      <c r="A149" s="23" t="s">
        <v>166</v>
      </c>
      <c r="C149">
        <f aca="true" t="shared" si="63" ref="C149:AC149">ABS(C96)</f>
        <v>0.1435657561902959</v>
      </c>
      <c r="D149">
        <f t="shared" si="63"/>
        <v>0.21519555068311613</v>
      </c>
      <c r="E149">
        <f t="shared" si="63"/>
        <v>0.5853921832894583</v>
      </c>
      <c r="G149">
        <f t="shared" si="63"/>
        <v>0.1855526911336521</v>
      </c>
      <c r="H149">
        <f t="shared" si="63"/>
        <v>0.08920063813528828</v>
      </c>
      <c r="I149">
        <f t="shared" si="63"/>
        <v>0.005659584716089667</v>
      </c>
      <c r="K149">
        <f t="shared" si="63"/>
        <v>0.188121347460012</v>
      </c>
      <c r="L149">
        <f t="shared" si="63"/>
        <v>0.16716024588056536</v>
      </c>
      <c r="M149">
        <f t="shared" si="63"/>
        <v>0.161487597957118</v>
      </c>
      <c r="O149">
        <f t="shared" si="63"/>
        <v>0.12528459948146134</v>
      </c>
      <c r="P149">
        <f t="shared" si="63"/>
        <v>0.13262499215559456</v>
      </c>
      <c r="Q149">
        <f t="shared" si="63"/>
        <v>0.09117000650599574</v>
      </c>
      <c r="S149">
        <f t="shared" si="63"/>
        <v>0.16883286740710002</v>
      </c>
      <c r="T149">
        <f t="shared" si="63"/>
        <v>0.05150940751168192</v>
      </c>
      <c r="U149">
        <f t="shared" si="63"/>
        <v>0.18757728214471403</v>
      </c>
      <c r="W149">
        <f t="shared" si="63"/>
        <v>0.10388972538459962</v>
      </c>
      <c r="X149">
        <f t="shared" si="63"/>
        <v>0.4412182324598851</v>
      </c>
      <c r="Y149">
        <f t="shared" si="63"/>
        <v>0.9840048993064809</v>
      </c>
      <c r="AA149">
        <f t="shared" si="63"/>
        <v>0.1252857912797655</v>
      </c>
      <c r="AB149">
        <f t="shared" si="63"/>
        <v>0.3495875362672696</v>
      </c>
      <c r="AC149">
        <f t="shared" si="63"/>
        <v>1</v>
      </c>
      <c r="AE149">
        <f aca="true" t="shared" si="64" ref="AE149:BI149">ABS(AE96)</f>
        <v>0.1187962078388657</v>
      </c>
      <c r="AF149">
        <f t="shared" si="64"/>
        <v>0.3043920375095369</v>
      </c>
      <c r="AG149">
        <f t="shared" si="64"/>
        <v>0.9805477884531043</v>
      </c>
      <c r="AI149">
        <f t="shared" si="64"/>
        <v>0.2898607513694727</v>
      </c>
      <c r="AJ149">
        <f t="shared" si="64"/>
        <v>0.10781571308177992</v>
      </c>
      <c r="AK149">
        <f t="shared" si="64"/>
        <v>0.12832168670039687</v>
      </c>
      <c r="AM149">
        <f t="shared" si="64"/>
        <v>0.48090862836776577</v>
      </c>
      <c r="AN149">
        <f t="shared" si="64"/>
        <v>0.20187087739569623</v>
      </c>
      <c r="AO149">
        <f t="shared" si="64"/>
        <v>0.1607015237472319</v>
      </c>
      <c r="AQ149">
        <f t="shared" si="64"/>
        <v>0.24424963421437362</v>
      </c>
      <c r="AR149">
        <f t="shared" si="64"/>
        <v>0.08471191727615895</v>
      </c>
      <c r="AS149">
        <f t="shared" si="64"/>
        <v>0.023402190993310503</v>
      </c>
      <c r="AU149">
        <f t="shared" si="64"/>
        <v>0.1152811789764257</v>
      </c>
      <c r="AV149">
        <f t="shared" si="64"/>
        <v>0.506172102819731</v>
      </c>
      <c r="AW149">
        <f t="shared" si="64"/>
        <v>0.9746908534886137</v>
      </c>
      <c r="AY149">
        <f t="shared" si="64"/>
        <v>0.21338018308446075</v>
      </c>
      <c r="AZ149">
        <f t="shared" si="64"/>
        <v>0.17540161305919272</v>
      </c>
      <c r="BA149">
        <f t="shared" si="64"/>
        <v>0.11964356038357905</v>
      </c>
      <c r="BC149">
        <f t="shared" si="64"/>
        <v>0.37717243073819207</v>
      </c>
      <c r="BD149">
        <f t="shared" si="64"/>
        <v>0.20852174523041142</v>
      </c>
      <c r="BE149">
        <f t="shared" si="64"/>
        <v>0.3880617230198203</v>
      </c>
      <c r="BG149">
        <f t="shared" si="64"/>
        <v>0.06531944187992013</v>
      </c>
      <c r="BH149">
        <f t="shared" si="64"/>
        <v>0.11454608646475067</v>
      </c>
      <c r="BI149">
        <f t="shared" si="64"/>
        <v>0.05845070843275581</v>
      </c>
      <c r="BK149">
        <f t="shared" si="59"/>
        <v>0.30175435914353965</v>
      </c>
      <c r="BL149">
        <f t="shared" si="59"/>
        <v>0.024596172708171563</v>
      </c>
      <c r="BM149">
        <f t="shared" si="59"/>
        <v>0.09593451307978022</v>
      </c>
      <c r="BO149">
        <f t="shared" si="59"/>
        <v>0.05629198030537961</v>
      </c>
      <c r="BP149">
        <f t="shared" si="59"/>
        <v>0.16625511928208203</v>
      </c>
      <c r="BQ149">
        <f t="shared" si="59"/>
        <v>0.3921887393164169</v>
      </c>
      <c r="BS149" s="14">
        <f t="shared" si="29"/>
        <v>0.25454043928845227</v>
      </c>
      <c r="BT149" s="23" t="s">
        <v>166</v>
      </c>
      <c r="BU149" s="14">
        <v>0.23936069264188692</v>
      </c>
      <c r="BV149" s="17" t="s">
        <v>37</v>
      </c>
    </row>
    <row r="150" spans="1:74" ht="12.75">
      <c r="A150" s="23" t="s">
        <v>168</v>
      </c>
      <c r="C150">
        <f aca="true" t="shared" si="65" ref="C150:BI150">ABS(C97)</f>
        <v>0.8586809563774915</v>
      </c>
      <c r="D150">
        <f t="shared" si="65"/>
        <v>0.029622153163494393</v>
      </c>
      <c r="E150">
        <f t="shared" si="65"/>
        <v>0.00651060865640922</v>
      </c>
      <c r="G150">
        <f t="shared" si="65"/>
        <v>0.6348254805661064</v>
      </c>
      <c r="H150">
        <f t="shared" si="65"/>
        <v>0.20241781184996122</v>
      </c>
      <c r="I150">
        <f t="shared" si="65"/>
        <v>0.1416097012546662</v>
      </c>
      <c r="K150">
        <f t="shared" si="65"/>
        <v>0.8033617212783828</v>
      </c>
      <c r="L150">
        <f t="shared" si="65"/>
        <v>0.18595878401599156</v>
      </c>
      <c r="M150">
        <f t="shared" si="65"/>
        <v>0.036471346856919364</v>
      </c>
      <c r="O150">
        <f t="shared" si="65"/>
        <v>0.8408633367683545</v>
      </c>
      <c r="P150">
        <f t="shared" si="65"/>
        <v>0.17089799959833282</v>
      </c>
      <c r="Q150">
        <f t="shared" si="65"/>
        <v>0.07243971125777461</v>
      </c>
      <c r="S150">
        <f t="shared" si="65"/>
        <v>0.8337990001798024</v>
      </c>
      <c r="T150">
        <f t="shared" si="65"/>
        <v>0.2818830299123006</v>
      </c>
      <c r="U150">
        <f t="shared" si="65"/>
        <v>0.23975784783592904</v>
      </c>
      <c r="W150">
        <f t="shared" si="65"/>
        <v>0.9957017943681769</v>
      </c>
      <c r="X150">
        <f t="shared" si="65"/>
        <v>0.08825000403208721</v>
      </c>
      <c r="Y150">
        <f t="shared" si="65"/>
        <v>0.12769481661775517</v>
      </c>
      <c r="AA150">
        <f t="shared" si="65"/>
        <v>0.9828693431551057</v>
      </c>
      <c r="AB150">
        <f t="shared" si="65"/>
        <v>0.09533891797403754</v>
      </c>
      <c r="AC150">
        <f t="shared" si="65"/>
        <v>0.1187962078388657</v>
      </c>
      <c r="AE150">
        <f t="shared" si="65"/>
        <v>0.9999999999999999</v>
      </c>
      <c r="AF150">
        <f t="shared" si="65"/>
        <v>0.07576980852378355</v>
      </c>
      <c r="AG150">
        <f t="shared" si="65"/>
        <v>0.12820427790531314</v>
      </c>
      <c r="AI150">
        <f t="shared" si="65"/>
        <v>0.744609324661772</v>
      </c>
      <c r="AJ150">
        <f t="shared" si="65"/>
        <v>0.04192110893669119</v>
      </c>
      <c r="AK150">
        <f t="shared" si="65"/>
        <v>0.026010740115889507</v>
      </c>
      <c r="AM150">
        <f t="shared" si="65"/>
        <v>0.24492401756084162</v>
      </c>
      <c r="AN150">
        <f t="shared" si="65"/>
        <v>0.18100650617377392</v>
      </c>
      <c r="AO150">
        <f t="shared" si="65"/>
        <v>0.14600765711604743</v>
      </c>
      <c r="AQ150">
        <f t="shared" si="65"/>
        <v>0.801310032299183</v>
      </c>
      <c r="AR150">
        <f t="shared" si="65"/>
        <v>0.11068137237828259</v>
      </c>
      <c r="AS150">
        <f t="shared" si="65"/>
        <v>0.25710399550065527</v>
      </c>
      <c r="AU150">
        <f t="shared" si="65"/>
        <v>0.23559873291622005</v>
      </c>
      <c r="AV150">
        <f t="shared" si="65"/>
        <v>0.2427442789875923</v>
      </c>
      <c r="AW150">
        <f t="shared" si="65"/>
        <v>0.10948032741466003</v>
      </c>
      <c r="AY150">
        <f t="shared" si="65"/>
        <v>0.7573163435544306</v>
      </c>
      <c r="AZ150">
        <f t="shared" si="65"/>
        <v>0.11774930730564473</v>
      </c>
      <c r="BA150">
        <f t="shared" si="65"/>
        <v>0.03621764609630765</v>
      </c>
      <c r="BC150">
        <f t="shared" si="65"/>
        <v>0.13598217428167717</v>
      </c>
      <c r="BD150">
        <f t="shared" si="65"/>
        <v>0.27081912867344177</v>
      </c>
      <c r="BE150">
        <f t="shared" si="65"/>
        <v>0.08360880432462069</v>
      </c>
      <c r="BG150">
        <f t="shared" si="65"/>
        <v>0.02236092874432452</v>
      </c>
      <c r="BH150">
        <f t="shared" si="65"/>
        <v>0.18882973474354725</v>
      </c>
      <c r="BI150">
        <f t="shared" si="65"/>
        <v>0.24779375082065608</v>
      </c>
      <c r="BK150">
        <f t="shared" si="59"/>
        <v>0.110370638661124</v>
      </c>
      <c r="BL150">
        <f t="shared" si="59"/>
        <v>0.2540775699610048</v>
      </c>
      <c r="BM150">
        <f t="shared" si="59"/>
        <v>0.14138739166950665</v>
      </c>
      <c r="BO150">
        <f t="shared" si="59"/>
        <v>0.2765256193898437</v>
      </c>
      <c r="BP150">
        <f t="shared" si="59"/>
        <v>0.10666430065533089</v>
      </c>
      <c r="BQ150">
        <f t="shared" si="59"/>
        <v>0.029296621458518655</v>
      </c>
      <c r="BS150" s="14">
        <f t="shared" si="29"/>
        <v>0.2916102493017378</v>
      </c>
      <c r="BT150" s="23" t="s">
        <v>168</v>
      </c>
      <c r="BU150" s="14">
        <v>0.23847028540573728</v>
      </c>
      <c r="BV150" s="23" t="s">
        <v>120</v>
      </c>
    </row>
    <row r="151" spans="1:74" ht="12.75">
      <c r="A151" s="23" t="s">
        <v>169</v>
      </c>
      <c r="C151">
        <f aca="true" t="shared" si="66" ref="C151:AC151">ABS(C98)</f>
        <v>0.10743950965616764</v>
      </c>
      <c r="D151">
        <f t="shared" si="66"/>
        <v>0.5386112397766962</v>
      </c>
      <c r="E151">
        <f t="shared" si="66"/>
        <v>0.48136747586925266</v>
      </c>
      <c r="G151">
        <f t="shared" si="66"/>
        <v>0.1773647351806875</v>
      </c>
      <c r="H151">
        <f t="shared" si="66"/>
        <v>0.26064883750459944</v>
      </c>
      <c r="I151">
        <f t="shared" si="66"/>
        <v>0.13401436031407019</v>
      </c>
      <c r="K151">
        <f t="shared" si="66"/>
        <v>0.15438371730726647</v>
      </c>
      <c r="L151">
        <f t="shared" si="66"/>
        <v>0.14642046733965366</v>
      </c>
      <c r="M151">
        <f t="shared" si="66"/>
        <v>0.057940803787829294</v>
      </c>
      <c r="O151">
        <f t="shared" si="66"/>
        <v>0.24154817599840533</v>
      </c>
      <c r="P151">
        <f t="shared" si="66"/>
        <v>0.22810400020180904</v>
      </c>
      <c r="Q151">
        <f t="shared" si="66"/>
        <v>0.12587903567268832</v>
      </c>
      <c r="S151">
        <f t="shared" si="66"/>
        <v>0.23388930899826624</v>
      </c>
      <c r="T151">
        <f t="shared" si="66"/>
        <v>0.39536321359677173</v>
      </c>
      <c r="U151">
        <f t="shared" si="66"/>
        <v>0.21759836399372182</v>
      </c>
      <c r="W151">
        <f t="shared" si="66"/>
        <v>0.0017053048844065453</v>
      </c>
      <c r="X151">
        <f t="shared" si="66"/>
        <v>0.8898910804176501</v>
      </c>
      <c r="Y151">
        <f t="shared" si="66"/>
        <v>0.3328220001191912</v>
      </c>
      <c r="AA151">
        <f t="shared" si="66"/>
        <v>0.07862680124584978</v>
      </c>
      <c r="AB151">
        <f t="shared" si="66"/>
        <v>0.9317167329280523</v>
      </c>
      <c r="AC151">
        <f t="shared" si="66"/>
        <v>0.3043920375095369</v>
      </c>
      <c r="AE151">
        <f aca="true" t="shared" si="67" ref="AE151:BI151">ABS(AE98)</f>
        <v>0.07576980852378355</v>
      </c>
      <c r="AF151">
        <f t="shared" si="67"/>
        <v>1.0000000000000002</v>
      </c>
      <c r="AG151">
        <f t="shared" si="67"/>
        <v>0.3833285539665063</v>
      </c>
      <c r="AI151">
        <f t="shared" si="67"/>
        <v>0.06590608624217777</v>
      </c>
      <c r="AJ151">
        <f t="shared" si="67"/>
        <v>0.2273721210007411</v>
      </c>
      <c r="AK151">
        <f t="shared" si="67"/>
        <v>0.20880806693349913</v>
      </c>
      <c r="AM151">
        <f t="shared" si="67"/>
        <v>0.516763638299361</v>
      </c>
      <c r="AN151">
        <f t="shared" si="67"/>
        <v>0.15254568411051736</v>
      </c>
      <c r="AO151">
        <f t="shared" si="67"/>
        <v>0.14931375377077172</v>
      </c>
      <c r="AQ151">
        <f t="shared" si="67"/>
        <v>0.2845277137924249</v>
      </c>
      <c r="AR151">
        <f t="shared" si="67"/>
        <v>0.060075769777554924</v>
      </c>
      <c r="AS151">
        <f t="shared" si="67"/>
        <v>0.07243286315704572</v>
      </c>
      <c r="AU151">
        <f t="shared" si="67"/>
        <v>0.14648314025548054</v>
      </c>
      <c r="AV151">
        <f t="shared" si="67"/>
        <v>0.4090206190387386</v>
      </c>
      <c r="AW151">
        <f t="shared" si="67"/>
        <v>0.24225841909331966</v>
      </c>
      <c r="AY151">
        <f t="shared" si="67"/>
        <v>0.021143237741622824</v>
      </c>
      <c r="AZ151">
        <f t="shared" si="67"/>
        <v>0.24321106119675434</v>
      </c>
      <c r="BA151">
        <f t="shared" si="67"/>
        <v>0.1543835577348066</v>
      </c>
      <c r="BC151">
        <f t="shared" si="67"/>
        <v>0.5599677837044167</v>
      </c>
      <c r="BD151">
        <f t="shared" si="67"/>
        <v>0.04538661708521682</v>
      </c>
      <c r="BE151">
        <f t="shared" si="67"/>
        <v>0.02862789630198326</v>
      </c>
      <c r="BG151">
        <f t="shared" si="67"/>
        <v>0.3858503145201024</v>
      </c>
      <c r="BH151">
        <f t="shared" si="67"/>
        <v>0.20250819253772293</v>
      </c>
      <c r="BI151">
        <f t="shared" si="67"/>
        <v>0.16558189332384754</v>
      </c>
      <c r="BK151">
        <f t="shared" si="59"/>
        <v>0.2015924435645943</v>
      </c>
      <c r="BL151">
        <f t="shared" si="59"/>
        <v>0.009962306789197609</v>
      </c>
      <c r="BM151">
        <f t="shared" si="59"/>
        <v>0.14910053805620702</v>
      </c>
      <c r="BO151">
        <f t="shared" si="59"/>
        <v>0.23357595532844766</v>
      </c>
      <c r="BP151">
        <f t="shared" si="59"/>
        <v>0.21891998774649138</v>
      </c>
      <c r="BQ151">
        <f t="shared" si="59"/>
        <v>0.04794501359334567</v>
      </c>
      <c r="BS151" s="14">
        <f t="shared" si="29"/>
        <v>0.24906059293116184</v>
      </c>
      <c r="BT151" s="23" t="s">
        <v>169</v>
      </c>
      <c r="BU151" s="14">
        <v>0.22855855025308744</v>
      </c>
      <c r="BV151" s="20" t="s">
        <v>126</v>
      </c>
    </row>
    <row r="152" spans="1:74" ht="12.75">
      <c r="A152" s="23" t="s">
        <v>170</v>
      </c>
      <c r="C152">
        <f aca="true" t="shared" si="68" ref="C152:AC152">ABS(C99)</f>
        <v>0.1590431299051975</v>
      </c>
      <c r="D152">
        <f t="shared" si="68"/>
        <v>0.258053988348217</v>
      </c>
      <c r="E152">
        <f t="shared" si="68"/>
        <v>0.6355747905495184</v>
      </c>
      <c r="G152">
        <f t="shared" si="68"/>
        <v>0.18247617613197753</v>
      </c>
      <c r="H152">
        <f t="shared" si="68"/>
        <v>0.14385404898318835</v>
      </c>
      <c r="I152">
        <f t="shared" si="68"/>
        <v>0.07141319177639002</v>
      </c>
      <c r="K152">
        <f t="shared" si="68"/>
        <v>0.1858188186214566</v>
      </c>
      <c r="L152">
        <f t="shared" si="68"/>
        <v>0.17005857695682022</v>
      </c>
      <c r="M152">
        <f t="shared" si="68"/>
        <v>0.14830851460983605</v>
      </c>
      <c r="O152">
        <f t="shared" si="68"/>
        <v>0.13116760810019612</v>
      </c>
      <c r="P152">
        <f t="shared" si="68"/>
        <v>0.15679404756490914</v>
      </c>
      <c r="Q152">
        <f t="shared" si="68"/>
        <v>0.10674076376630606</v>
      </c>
      <c r="S152">
        <f t="shared" si="68"/>
        <v>0.17639126214728687</v>
      </c>
      <c r="T152">
        <f t="shared" si="68"/>
        <v>0.0743265633247311</v>
      </c>
      <c r="U152">
        <f t="shared" si="68"/>
        <v>0.21622839696418106</v>
      </c>
      <c r="W152">
        <f t="shared" si="68"/>
        <v>0.10766871696787064</v>
      </c>
      <c r="X152">
        <f t="shared" si="68"/>
        <v>0.5501246985877708</v>
      </c>
      <c r="Y152">
        <f t="shared" si="68"/>
        <v>0.9962108053957418</v>
      </c>
      <c r="AA152">
        <f t="shared" si="68"/>
        <v>0.1295987845553917</v>
      </c>
      <c r="AB152">
        <f t="shared" si="68"/>
        <v>0.4391034500267663</v>
      </c>
      <c r="AC152">
        <f t="shared" si="68"/>
        <v>0.9805477884531043</v>
      </c>
      <c r="AE152">
        <f aca="true" t="shared" si="69" ref="AE152:BI152">ABS(AE99)</f>
        <v>0.12820427790531314</v>
      </c>
      <c r="AF152">
        <f t="shared" si="69"/>
        <v>0.3833285539665063</v>
      </c>
      <c r="AG152">
        <f t="shared" si="69"/>
        <v>1.0000000000000002</v>
      </c>
      <c r="AI152">
        <f t="shared" si="69"/>
        <v>0.28600811371152846</v>
      </c>
      <c r="AJ152">
        <f t="shared" si="69"/>
        <v>0.13410855072670777</v>
      </c>
      <c r="AK152">
        <f t="shared" si="69"/>
        <v>0.15437892231382597</v>
      </c>
      <c r="AM152">
        <f t="shared" si="69"/>
        <v>0.5091523160796397</v>
      </c>
      <c r="AN152">
        <f t="shared" si="69"/>
        <v>0.2365259898295023</v>
      </c>
      <c r="AO152">
        <f t="shared" si="69"/>
        <v>0.17428430096978453</v>
      </c>
      <c r="AQ152">
        <f t="shared" si="69"/>
        <v>0.2668468187089353</v>
      </c>
      <c r="AR152">
        <f t="shared" si="69"/>
        <v>0.0868186741105933</v>
      </c>
      <c r="AS152">
        <f t="shared" si="69"/>
        <v>0.019187716988436573</v>
      </c>
      <c r="AU152">
        <f t="shared" si="69"/>
        <v>0.11722642881440792</v>
      </c>
      <c r="AV152">
        <f t="shared" si="69"/>
        <v>0.5974791298435447</v>
      </c>
      <c r="AW152">
        <f t="shared" si="69"/>
        <v>0.9588193090920618</v>
      </c>
      <c r="AY152">
        <f t="shared" si="69"/>
        <v>0.20199559645743945</v>
      </c>
      <c r="AZ152">
        <f t="shared" si="69"/>
        <v>0.18705220047716117</v>
      </c>
      <c r="BA152">
        <f t="shared" si="69"/>
        <v>0.0813014972404194</v>
      </c>
      <c r="BC152">
        <f t="shared" si="69"/>
        <v>0.4435794369303473</v>
      </c>
      <c r="BD152">
        <f t="shared" si="69"/>
        <v>0.2665161543906379</v>
      </c>
      <c r="BE152">
        <f t="shared" si="69"/>
        <v>0.411542239576577</v>
      </c>
      <c r="BG152">
        <f t="shared" si="69"/>
        <v>0.013088035228604553</v>
      </c>
      <c r="BH152">
        <f t="shared" si="69"/>
        <v>0.11435233106290836</v>
      </c>
      <c r="BI152">
        <f t="shared" si="69"/>
        <v>0.04269087293713485</v>
      </c>
      <c r="BK152">
        <f t="shared" si="59"/>
        <v>0.2934021216245937</v>
      </c>
      <c r="BL152">
        <f t="shared" si="59"/>
        <v>0.027313267450947348</v>
      </c>
      <c r="BM152">
        <f t="shared" si="59"/>
        <v>0.03322667971272695</v>
      </c>
      <c r="BO152">
        <f t="shared" si="59"/>
        <v>0.045759662136034475</v>
      </c>
      <c r="BP152">
        <f t="shared" si="59"/>
        <v>0.17893614427796362</v>
      </c>
      <c r="BQ152">
        <f t="shared" si="59"/>
        <v>0.36078674703917407</v>
      </c>
      <c r="BS152" s="14">
        <f t="shared" si="29"/>
        <v>0.2700669845360847</v>
      </c>
      <c r="BT152" s="23" t="s">
        <v>170</v>
      </c>
      <c r="BU152" s="14">
        <v>0.22352620177150762</v>
      </c>
      <c r="BV152" s="20" t="s">
        <v>27</v>
      </c>
    </row>
    <row r="153" spans="1:74" ht="12.75">
      <c r="A153" s="23" t="s">
        <v>32</v>
      </c>
      <c r="C153">
        <f aca="true" t="shared" si="70" ref="C153:BI153">ABS(C100)</f>
        <v>0.871068422230017</v>
      </c>
      <c r="D153">
        <f t="shared" si="70"/>
        <v>0.1737553509319972</v>
      </c>
      <c r="E153">
        <f t="shared" si="70"/>
        <v>0.017065116537469335</v>
      </c>
      <c r="G153">
        <f t="shared" si="70"/>
        <v>0.8305012724455616</v>
      </c>
      <c r="H153">
        <f t="shared" si="70"/>
        <v>0.2246434385752065</v>
      </c>
      <c r="I153">
        <f t="shared" si="70"/>
        <v>0.12403475262426017</v>
      </c>
      <c r="K153">
        <f t="shared" si="70"/>
        <v>0.9128262919035408</v>
      </c>
      <c r="L153">
        <f t="shared" si="70"/>
        <v>0.16582136079783055</v>
      </c>
      <c r="M153">
        <f t="shared" si="70"/>
        <v>0.489016780063603</v>
      </c>
      <c r="O153">
        <f t="shared" si="70"/>
        <v>0.744068754500662</v>
      </c>
      <c r="P153">
        <f t="shared" si="70"/>
        <v>0.17147653467845564</v>
      </c>
      <c r="Q153">
        <f t="shared" si="70"/>
        <v>0.08072067839143048</v>
      </c>
      <c r="S153">
        <f t="shared" si="70"/>
        <v>0.629634196834597</v>
      </c>
      <c r="T153">
        <f t="shared" si="70"/>
        <v>0.3742565455808377</v>
      </c>
      <c r="U153">
        <f t="shared" si="70"/>
        <v>0.27845937867701925</v>
      </c>
      <c r="W153">
        <f t="shared" si="70"/>
        <v>0.7641453249695576</v>
      </c>
      <c r="X153">
        <f t="shared" si="70"/>
        <v>0.10795044186296808</v>
      </c>
      <c r="Y153">
        <f t="shared" si="70"/>
        <v>0.2902713761439572</v>
      </c>
      <c r="AA153">
        <f t="shared" si="70"/>
        <v>0.7561525616443072</v>
      </c>
      <c r="AB153">
        <f t="shared" si="70"/>
        <v>0.11874332284097704</v>
      </c>
      <c r="AC153">
        <f t="shared" si="70"/>
        <v>0.2898607513694727</v>
      </c>
      <c r="AE153">
        <f t="shared" si="70"/>
        <v>0.744609324661772</v>
      </c>
      <c r="AF153">
        <f t="shared" si="70"/>
        <v>0.06590608624217777</v>
      </c>
      <c r="AG153">
        <f t="shared" si="70"/>
        <v>0.28600811371152846</v>
      </c>
      <c r="AI153">
        <f t="shared" si="70"/>
        <v>1.0000000000000002</v>
      </c>
      <c r="AJ153">
        <f t="shared" si="70"/>
        <v>0.06120711265527697</v>
      </c>
      <c r="AK153">
        <f t="shared" si="70"/>
        <v>0.18208217731035198</v>
      </c>
      <c r="AM153">
        <f t="shared" si="70"/>
        <v>0.006495869111855524</v>
      </c>
      <c r="AN153">
        <f t="shared" si="70"/>
        <v>0.044060441714931696</v>
      </c>
      <c r="AO153">
        <f t="shared" si="70"/>
        <v>0.0019884691992652507</v>
      </c>
      <c r="AQ153">
        <f t="shared" si="70"/>
        <v>0.8036627146213616</v>
      </c>
      <c r="AR153">
        <f t="shared" si="70"/>
        <v>0.17024747771000653</v>
      </c>
      <c r="AS153">
        <f t="shared" si="70"/>
        <v>0.2747014929685604</v>
      </c>
      <c r="AU153">
        <f t="shared" si="70"/>
        <v>0.6267718629469846</v>
      </c>
      <c r="AV153">
        <f t="shared" si="70"/>
        <v>0.3110709437861737</v>
      </c>
      <c r="AW153">
        <f t="shared" si="70"/>
        <v>0.2757673402728542</v>
      </c>
      <c r="AY153">
        <f t="shared" si="70"/>
        <v>0.9760643446229329</v>
      </c>
      <c r="AZ153">
        <f t="shared" si="70"/>
        <v>0.007703892816546068</v>
      </c>
      <c r="BA153">
        <f t="shared" si="70"/>
        <v>0.1538098372855568</v>
      </c>
      <c r="BC153">
        <f t="shared" si="70"/>
        <v>0.06591081275887087</v>
      </c>
      <c r="BD153">
        <f t="shared" si="70"/>
        <v>0.18346015998105847</v>
      </c>
      <c r="BE153">
        <f t="shared" si="70"/>
        <v>0.2401780577872404</v>
      </c>
      <c r="BG153">
        <f t="shared" si="70"/>
        <v>0.27880065781255836</v>
      </c>
      <c r="BH153">
        <f t="shared" si="70"/>
        <v>0.06148255168062813</v>
      </c>
      <c r="BI153">
        <f t="shared" si="70"/>
        <v>0.14239069346842176</v>
      </c>
      <c r="BK153">
        <f t="shared" si="59"/>
        <v>0.1498644924728277</v>
      </c>
      <c r="BL153">
        <f t="shared" si="59"/>
        <v>0.34826322084478795</v>
      </c>
      <c r="BM153">
        <f t="shared" si="59"/>
        <v>0.0461794663255319</v>
      </c>
      <c r="BO153">
        <f t="shared" si="59"/>
        <v>0.28258985468298115</v>
      </c>
      <c r="BP153">
        <f t="shared" si="59"/>
        <v>0.09908455162148154</v>
      </c>
      <c r="BQ153">
        <f t="shared" si="59"/>
        <v>0.11360741009608381</v>
      </c>
      <c r="BS153" s="14">
        <f t="shared" si="29"/>
        <v>0.3219302369563595</v>
      </c>
      <c r="BT153" s="23" t="s">
        <v>32</v>
      </c>
      <c r="BU153" s="14">
        <v>0.20971618493344674</v>
      </c>
      <c r="BV153" s="20" t="s">
        <v>118</v>
      </c>
    </row>
    <row r="154" spans="1:74" ht="12.75">
      <c r="A154" s="23" t="s">
        <v>101</v>
      </c>
      <c r="C154">
        <f aca="true" t="shared" si="71" ref="C154:AC154">ABS(C101)</f>
        <v>0.09242246063811525</v>
      </c>
      <c r="D154">
        <f t="shared" si="71"/>
        <v>0.24783798807825455</v>
      </c>
      <c r="E154">
        <f t="shared" si="71"/>
        <v>0.23198853810040782</v>
      </c>
      <c r="G154">
        <f t="shared" si="71"/>
        <v>0.10344663858029389</v>
      </c>
      <c r="H154">
        <f t="shared" si="71"/>
        <v>0.14153871684328395</v>
      </c>
      <c r="I154">
        <f t="shared" si="71"/>
        <v>0.09889778125357633</v>
      </c>
      <c r="K154">
        <f t="shared" si="71"/>
        <v>0.16505479890786198</v>
      </c>
      <c r="L154">
        <f t="shared" si="71"/>
        <v>0.09866840138027319</v>
      </c>
      <c r="M154">
        <f t="shared" si="71"/>
        <v>0.16274908733457524</v>
      </c>
      <c r="O154">
        <f t="shared" si="71"/>
        <v>0.10148477533392757</v>
      </c>
      <c r="P154">
        <f t="shared" si="71"/>
        <v>0.3980212724757006</v>
      </c>
      <c r="Q154">
        <f t="shared" si="71"/>
        <v>0.3330190760230093</v>
      </c>
      <c r="S154">
        <f t="shared" si="71"/>
        <v>0.21451277221286283</v>
      </c>
      <c r="T154">
        <f t="shared" si="71"/>
        <v>0.17941420299495897</v>
      </c>
      <c r="U154">
        <f t="shared" si="71"/>
        <v>0.027288186551917632</v>
      </c>
      <c r="W154">
        <f t="shared" si="71"/>
        <v>0.055510958220304794</v>
      </c>
      <c r="X154">
        <f t="shared" si="71"/>
        <v>0.20130634641047734</v>
      </c>
      <c r="Y154">
        <f t="shared" si="71"/>
        <v>0.12463894820024758</v>
      </c>
      <c r="AA154">
        <f t="shared" si="71"/>
        <v>0.033755646475798866</v>
      </c>
      <c r="AB154">
        <f t="shared" si="71"/>
        <v>0.2171310983057835</v>
      </c>
      <c r="AC154">
        <f t="shared" si="71"/>
        <v>0.10781571308177992</v>
      </c>
      <c r="AE154">
        <f aca="true" t="shared" si="72" ref="AE154:BI154">ABS(AE101)</f>
        <v>0.04192110893669119</v>
      </c>
      <c r="AF154">
        <f t="shared" si="72"/>
        <v>0.2273721210007411</v>
      </c>
      <c r="AG154">
        <f t="shared" si="72"/>
        <v>0.13410855072670777</v>
      </c>
      <c r="AI154">
        <f t="shared" si="72"/>
        <v>0.06120711265527697</v>
      </c>
      <c r="AJ154">
        <f t="shared" si="72"/>
        <v>1.0000000000000002</v>
      </c>
      <c r="AK154">
        <f t="shared" si="72"/>
        <v>0.6930718890905175</v>
      </c>
      <c r="AM154">
        <f t="shared" si="72"/>
        <v>0.19220630123090224</v>
      </c>
      <c r="AN154">
        <f t="shared" si="72"/>
        <v>0.23652523025716776</v>
      </c>
      <c r="AO154">
        <f t="shared" si="72"/>
        <v>0.019630915524520873</v>
      </c>
      <c r="AQ154">
        <f t="shared" si="72"/>
        <v>0.10507472569673894</v>
      </c>
      <c r="AR154">
        <f t="shared" si="72"/>
        <v>0.02768794395934019</v>
      </c>
      <c r="AS154">
        <f t="shared" si="72"/>
        <v>0.012460272022044767</v>
      </c>
      <c r="AU154">
        <f t="shared" si="72"/>
        <v>0.043218439595495976</v>
      </c>
      <c r="AV154">
        <f t="shared" si="72"/>
        <v>0.20689307479957136</v>
      </c>
      <c r="AW154">
        <f t="shared" si="72"/>
        <v>0.09780152319504636</v>
      </c>
      <c r="AY154">
        <f t="shared" si="72"/>
        <v>0.05861835211479981</v>
      </c>
      <c r="AZ154">
        <f t="shared" si="72"/>
        <v>0.8387829549784143</v>
      </c>
      <c r="BA154">
        <f t="shared" si="72"/>
        <v>0.5058676945436096</v>
      </c>
      <c r="BC154">
        <f t="shared" si="72"/>
        <v>0.1842025737029076</v>
      </c>
      <c r="BD154">
        <f t="shared" si="72"/>
        <v>0.14232697309511025</v>
      </c>
      <c r="BE154">
        <f t="shared" si="72"/>
        <v>0.11365659437162785</v>
      </c>
      <c r="BG154">
        <f t="shared" si="72"/>
        <v>0.34549121304658237</v>
      </c>
      <c r="BH154">
        <f t="shared" si="72"/>
        <v>0.10002636880214223</v>
      </c>
      <c r="BI154">
        <f t="shared" si="72"/>
        <v>0.10349997388933879</v>
      </c>
      <c r="BK154">
        <f t="shared" si="59"/>
        <v>0.4389588028954016</v>
      </c>
      <c r="BL154">
        <f t="shared" si="59"/>
        <v>0.16093467991107643</v>
      </c>
      <c r="BM154">
        <f t="shared" si="59"/>
        <v>0.08673037066194324</v>
      </c>
      <c r="BO154">
        <f t="shared" si="59"/>
        <v>0.32538172245602337</v>
      </c>
      <c r="BP154">
        <f t="shared" si="59"/>
        <v>0.1771942256801145</v>
      </c>
      <c r="BQ154">
        <f t="shared" si="59"/>
        <v>0.04965438598548934</v>
      </c>
      <c r="BS154" s="14">
        <f t="shared" si="29"/>
        <v>0.19739234318095594</v>
      </c>
      <c r="BT154" s="23" t="s">
        <v>101</v>
      </c>
      <c r="BU154" s="14">
        <v>0.20689077454045024</v>
      </c>
      <c r="BV154" s="17" t="s">
        <v>96</v>
      </c>
    </row>
    <row r="155" spans="1:74" ht="12.75">
      <c r="A155" s="23" t="s">
        <v>171</v>
      </c>
      <c r="C155">
        <f aca="true" t="shared" si="73" ref="C155:AC155">ABS(C102)</f>
        <v>0.15363398735788306</v>
      </c>
      <c r="D155">
        <f t="shared" si="73"/>
        <v>0.116158187882105</v>
      </c>
      <c r="E155">
        <f t="shared" si="73"/>
        <v>0.24101765176780274</v>
      </c>
      <c r="G155">
        <f t="shared" si="73"/>
        <v>0.17225414770161215</v>
      </c>
      <c r="H155">
        <f t="shared" si="73"/>
        <v>0.2410929525906643</v>
      </c>
      <c r="I155">
        <f t="shared" si="73"/>
        <v>0.1864714952476985</v>
      </c>
      <c r="K155">
        <f t="shared" si="73"/>
        <v>0.22364775150570715</v>
      </c>
      <c r="L155">
        <f t="shared" si="73"/>
        <v>0.10433564812739116</v>
      </c>
      <c r="M155">
        <f t="shared" si="73"/>
        <v>0.2349392684056292</v>
      </c>
      <c r="O155">
        <f t="shared" si="73"/>
        <v>0.07465856126581125</v>
      </c>
      <c r="P155">
        <f t="shared" si="73"/>
        <v>0.33228723391361503</v>
      </c>
      <c r="Q155">
        <f t="shared" si="73"/>
        <v>0.3393997293935556</v>
      </c>
      <c r="S155">
        <f t="shared" si="73"/>
        <v>0.2087602908902978</v>
      </c>
      <c r="T155">
        <f t="shared" si="73"/>
        <v>0.16832497380949468</v>
      </c>
      <c r="U155">
        <f t="shared" si="73"/>
        <v>0.012348541866594719</v>
      </c>
      <c r="W155">
        <f t="shared" si="73"/>
        <v>0.01995560817905758</v>
      </c>
      <c r="X155">
        <f t="shared" si="73"/>
        <v>0.19014580027466868</v>
      </c>
      <c r="Y155">
        <f t="shared" si="73"/>
        <v>0.14655159356586134</v>
      </c>
      <c r="AA155">
        <f t="shared" si="73"/>
        <v>0.0773796434642079</v>
      </c>
      <c r="AB155">
        <f t="shared" si="73"/>
        <v>0.20066781375547724</v>
      </c>
      <c r="AC155">
        <f t="shared" si="73"/>
        <v>0.12832168670039687</v>
      </c>
      <c r="AE155">
        <f aca="true" t="shared" si="74" ref="AE155:BI155">ABS(AE102)</f>
        <v>0.026010740115889507</v>
      </c>
      <c r="AF155">
        <f t="shared" si="74"/>
        <v>0.20880806693349913</v>
      </c>
      <c r="AG155">
        <f t="shared" si="74"/>
        <v>0.15437892231382597</v>
      </c>
      <c r="AI155">
        <f t="shared" si="74"/>
        <v>0.18208217731035198</v>
      </c>
      <c r="AJ155">
        <f t="shared" si="74"/>
        <v>0.6930718890905175</v>
      </c>
      <c r="AK155">
        <f t="shared" si="74"/>
        <v>1</v>
      </c>
      <c r="AM155">
        <f t="shared" si="74"/>
        <v>0.11261843107989804</v>
      </c>
      <c r="AN155">
        <f t="shared" si="74"/>
        <v>0.12185018596553934</v>
      </c>
      <c r="AO155">
        <f t="shared" si="74"/>
        <v>0.17958972466372788</v>
      </c>
      <c r="AQ155">
        <f t="shared" si="74"/>
        <v>0.15663767038633533</v>
      </c>
      <c r="AR155">
        <f t="shared" si="74"/>
        <v>0.13712071422640582</v>
      </c>
      <c r="AS155">
        <f t="shared" si="74"/>
        <v>0.11264778208479505</v>
      </c>
      <c r="AU155">
        <f t="shared" si="74"/>
        <v>0.19230882069685548</v>
      </c>
      <c r="AV155">
        <f t="shared" si="74"/>
        <v>0.11604616078986468</v>
      </c>
      <c r="AW155">
        <f t="shared" si="74"/>
        <v>0.12320571478177311</v>
      </c>
      <c r="AY155">
        <f t="shared" si="74"/>
        <v>0.15828655837442396</v>
      </c>
      <c r="AZ155">
        <f t="shared" si="74"/>
        <v>0.6335996096510361</v>
      </c>
      <c r="BA155">
        <f t="shared" si="74"/>
        <v>0.5407913436211541</v>
      </c>
      <c r="BC155">
        <f t="shared" si="74"/>
        <v>0.2127372390342771</v>
      </c>
      <c r="BD155">
        <f t="shared" si="74"/>
        <v>0.21470969507642412</v>
      </c>
      <c r="BE155">
        <f t="shared" si="74"/>
        <v>0.13572555861797894</v>
      </c>
      <c r="BG155">
        <f t="shared" si="74"/>
        <v>0.14523877810038338</v>
      </c>
      <c r="BH155">
        <f t="shared" si="74"/>
        <v>0.11741051039534282</v>
      </c>
      <c r="BI155">
        <f t="shared" si="74"/>
        <v>0.10654666941878273</v>
      </c>
      <c r="BK155">
        <f t="shared" si="59"/>
        <v>0.2952301375572012</v>
      </c>
      <c r="BL155">
        <f t="shared" si="59"/>
        <v>0.21170616351018542</v>
      </c>
      <c r="BM155">
        <f t="shared" si="59"/>
        <v>0.006671871474831564</v>
      </c>
      <c r="BO155">
        <f t="shared" si="59"/>
        <v>0.18953903168419317</v>
      </c>
      <c r="BP155">
        <f t="shared" si="59"/>
        <v>0.015776098904865445</v>
      </c>
      <c r="BQ155">
        <f t="shared" si="59"/>
        <v>0.17588910821039874</v>
      </c>
      <c r="BS155" s="14">
        <f t="shared" si="29"/>
        <v>0.20095270473992724</v>
      </c>
      <c r="BT155" s="23" t="s">
        <v>171</v>
      </c>
      <c r="BU155" s="14">
        <v>0.20209210408793488</v>
      </c>
      <c r="BV155" s="17" t="s">
        <v>35</v>
      </c>
    </row>
    <row r="156" spans="1:74" ht="12.75">
      <c r="A156" s="23" t="s">
        <v>115</v>
      </c>
      <c r="C156">
        <f aca="true" t="shared" si="75" ref="C156:BI156">ABS(C103)</f>
        <v>0.025237572021046803</v>
      </c>
      <c r="D156">
        <f t="shared" si="75"/>
        <v>0.34678578477564276</v>
      </c>
      <c r="E156">
        <f t="shared" si="75"/>
        <v>0.40432811311861555</v>
      </c>
      <c r="G156">
        <f t="shared" si="75"/>
        <v>0.27760276669690825</v>
      </c>
      <c r="H156">
        <f t="shared" si="75"/>
        <v>0.08410172851908097</v>
      </c>
      <c r="I156">
        <f t="shared" si="75"/>
        <v>0.01826309974436844</v>
      </c>
      <c r="K156">
        <f t="shared" si="75"/>
        <v>0.09220045780220315</v>
      </c>
      <c r="L156">
        <f t="shared" si="75"/>
        <v>0.3837899517072517</v>
      </c>
      <c r="M156">
        <f t="shared" si="75"/>
        <v>0.48627395480039853</v>
      </c>
      <c r="O156">
        <f t="shared" si="75"/>
        <v>0.10239861535815852</v>
      </c>
      <c r="P156">
        <f t="shared" si="75"/>
        <v>0.18341401726363232</v>
      </c>
      <c r="Q156">
        <f t="shared" si="75"/>
        <v>0.0683292090773224</v>
      </c>
      <c r="S156">
        <f t="shared" si="75"/>
        <v>0.13585215755392102</v>
      </c>
      <c r="T156">
        <f t="shared" si="75"/>
        <v>0.19081417267306636</v>
      </c>
      <c r="U156">
        <f t="shared" si="75"/>
        <v>0.16146411152725282</v>
      </c>
      <c r="W156">
        <f t="shared" si="75"/>
        <v>0.2791196079275258</v>
      </c>
      <c r="X156">
        <f t="shared" si="75"/>
        <v>0.5196357580039511</v>
      </c>
      <c r="Y156">
        <f t="shared" si="75"/>
        <v>0.48768902464357844</v>
      </c>
      <c r="AA156">
        <f t="shared" si="75"/>
        <v>0.20851767644244967</v>
      </c>
      <c r="AB156">
        <f t="shared" si="75"/>
        <v>0.5460891029342634</v>
      </c>
      <c r="AC156">
        <f t="shared" si="75"/>
        <v>0.48090862836776577</v>
      </c>
      <c r="AE156">
        <f t="shared" si="75"/>
        <v>0.24492401756084162</v>
      </c>
      <c r="AF156">
        <f t="shared" si="75"/>
        <v>0.516763638299361</v>
      </c>
      <c r="AG156">
        <f t="shared" si="75"/>
        <v>0.5091523160796397</v>
      </c>
      <c r="AI156">
        <f t="shared" si="75"/>
        <v>0.006495869111855524</v>
      </c>
      <c r="AJ156">
        <f t="shared" si="75"/>
        <v>0.19220630123090224</v>
      </c>
      <c r="AK156">
        <f t="shared" si="75"/>
        <v>0.11261843107989804</v>
      </c>
      <c r="AM156">
        <f t="shared" si="75"/>
        <v>1.0000000000000002</v>
      </c>
      <c r="AN156">
        <f t="shared" si="75"/>
        <v>0.07548022426840063</v>
      </c>
      <c r="AO156">
        <f t="shared" si="75"/>
        <v>0.3740510765873967</v>
      </c>
      <c r="AQ156">
        <f t="shared" si="75"/>
        <v>0.16627657651440197</v>
      </c>
      <c r="AR156">
        <f t="shared" si="75"/>
        <v>0.0060891187000848765</v>
      </c>
      <c r="AS156">
        <f t="shared" si="75"/>
        <v>0.09199743702535867</v>
      </c>
      <c r="AU156">
        <f t="shared" si="75"/>
        <v>0.35279147849683834</v>
      </c>
      <c r="AV156">
        <f t="shared" si="75"/>
        <v>0.4634601130719732</v>
      </c>
      <c r="AW156">
        <f t="shared" si="75"/>
        <v>0.4497138672790855</v>
      </c>
      <c r="AY156">
        <f t="shared" si="75"/>
        <v>0.026502965166436767</v>
      </c>
      <c r="AZ156">
        <f t="shared" si="75"/>
        <v>0.25483345909900645</v>
      </c>
      <c r="BA156">
        <f t="shared" si="75"/>
        <v>0.09095055146087724</v>
      </c>
      <c r="BC156">
        <f t="shared" si="75"/>
        <v>0.38351942272832207</v>
      </c>
      <c r="BD156">
        <f t="shared" si="75"/>
        <v>0.11573364323855975</v>
      </c>
      <c r="BE156">
        <f t="shared" si="75"/>
        <v>0.14208361745971085</v>
      </c>
      <c r="BG156">
        <f t="shared" si="75"/>
        <v>0.12443137993727527</v>
      </c>
      <c r="BH156">
        <f t="shared" si="75"/>
        <v>0.08394371691443618</v>
      </c>
      <c r="BI156">
        <f t="shared" si="75"/>
        <v>0.03503422319371077</v>
      </c>
      <c r="BK156">
        <f aca="true" t="shared" si="76" ref="BK156:BQ165">ABS(BK103)</f>
        <v>0.4691588740487313</v>
      </c>
      <c r="BL156">
        <f t="shared" si="76"/>
        <v>0.2793195495594186</v>
      </c>
      <c r="BM156">
        <f t="shared" si="76"/>
        <v>0.15918706237688268</v>
      </c>
      <c r="BO156">
        <f t="shared" si="76"/>
        <v>0.05266244838775531</v>
      </c>
      <c r="BP156">
        <f t="shared" si="76"/>
        <v>0.1620576942648677</v>
      </c>
      <c r="BQ156">
        <f t="shared" si="76"/>
        <v>0.12913063497858912</v>
      </c>
      <c r="BS156" s="14">
        <f t="shared" si="29"/>
        <v>0.24614480821723575</v>
      </c>
      <c r="BT156" s="23" t="s">
        <v>115</v>
      </c>
      <c r="BU156" s="14">
        <v>0.20095270473992724</v>
      </c>
      <c r="BV156" s="23" t="s">
        <v>171</v>
      </c>
    </row>
    <row r="157" spans="1:74" ht="12.75">
      <c r="A157" s="23" t="s">
        <v>117</v>
      </c>
      <c r="C157">
        <f aca="true" t="shared" si="77" ref="C157:AC157">ABS(C104)</f>
        <v>0.13034084493681306</v>
      </c>
      <c r="D157">
        <f t="shared" si="77"/>
        <v>0.11685553643615017</v>
      </c>
      <c r="E157">
        <f t="shared" si="77"/>
        <v>0.25327554253282153</v>
      </c>
      <c r="G157">
        <f t="shared" si="77"/>
        <v>0.3489129593927099</v>
      </c>
      <c r="H157">
        <f t="shared" si="77"/>
        <v>0.018178476674397648</v>
      </c>
      <c r="I157">
        <f t="shared" si="77"/>
        <v>0.03793060482973245</v>
      </c>
      <c r="K157">
        <f t="shared" si="77"/>
        <v>0.2519794040159996</v>
      </c>
      <c r="L157">
        <f t="shared" si="77"/>
        <v>0.13181544919308164</v>
      </c>
      <c r="M157">
        <f t="shared" si="77"/>
        <v>0.09229569558199185</v>
      </c>
      <c r="O157">
        <f t="shared" si="77"/>
        <v>0.3271972548319935</v>
      </c>
      <c r="P157">
        <f t="shared" si="77"/>
        <v>0.14743295290425262</v>
      </c>
      <c r="Q157">
        <f t="shared" si="77"/>
        <v>0.1478870232164737</v>
      </c>
      <c r="S157">
        <f t="shared" si="77"/>
        <v>0.13959742337669956</v>
      </c>
      <c r="T157">
        <f t="shared" si="77"/>
        <v>0.08889348178351296</v>
      </c>
      <c r="U157">
        <f t="shared" si="77"/>
        <v>0.10036674296335002</v>
      </c>
      <c r="W157">
        <f t="shared" si="77"/>
        <v>0.19209452212013522</v>
      </c>
      <c r="X157">
        <f t="shared" si="77"/>
        <v>0.20010568685498026</v>
      </c>
      <c r="Y157">
        <f t="shared" si="77"/>
        <v>0.23328262519336607</v>
      </c>
      <c r="AA157">
        <f t="shared" si="77"/>
        <v>0.20429558209235932</v>
      </c>
      <c r="AB157">
        <f t="shared" si="77"/>
        <v>0.14811296021227752</v>
      </c>
      <c r="AC157">
        <f t="shared" si="77"/>
        <v>0.20187087739569623</v>
      </c>
      <c r="AE157">
        <f aca="true" t="shared" si="78" ref="AE157:BI157">ABS(AE104)</f>
        <v>0.18100650617377392</v>
      </c>
      <c r="AF157">
        <f t="shared" si="78"/>
        <v>0.15254568411051736</v>
      </c>
      <c r="AG157">
        <f t="shared" si="78"/>
        <v>0.2365259898295023</v>
      </c>
      <c r="AI157">
        <f t="shared" si="78"/>
        <v>0.044060441714931696</v>
      </c>
      <c r="AJ157">
        <f t="shared" si="78"/>
        <v>0.23652523025716776</v>
      </c>
      <c r="AK157">
        <f t="shared" si="78"/>
        <v>0.12185018596553934</v>
      </c>
      <c r="AM157">
        <f t="shared" si="78"/>
        <v>0.07548022426840063</v>
      </c>
      <c r="AN157">
        <f t="shared" si="78"/>
        <v>1</v>
      </c>
      <c r="AO157">
        <f t="shared" si="78"/>
        <v>0.3704189779485681</v>
      </c>
      <c r="AQ157">
        <f t="shared" si="78"/>
        <v>0.1271016757583001</v>
      </c>
      <c r="AR157">
        <f t="shared" si="78"/>
        <v>0.11381756467462842</v>
      </c>
      <c r="AS157">
        <f t="shared" si="78"/>
        <v>0.05745986169718126</v>
      </c>
      <c r="AU157">
        <f t="shared" si="78"/>
        <v>0.30269233591812444</v>
      </c>
      <c r="AV157">
        <f t="shared" si="78"/>
        <v>0.18062063636132586</v>
      </c>
      <c r="AW157">
        <f t="shared" si="78"/>
        <v>0.20924776331271158</v>
      </c>
      <c r="AY157">
        <f t="shared" si="78"/>
        <v>0.11715291853029987</v>
      </c>
      <c r="AZ157">
        <f t="shared" si="78"/>
        <v>0.16689999146288362</v>
      </c>
      <c r="BA157">
        <f t="shared" si="78"/>
        <v>0.1136691387065661</v>
      </c>
      <c r="BC157">
        <f t="shared" si="78"/>
        <v>0.12155878490468164</v>
      </c>
      <c r="BD157">
        <f t="shared" si="78"/>
        <v>0.1373702129362704</v>
      </c>
      <c r="BE157">
        <f t="shared" si="78"/>
        <v>0.17065105821049295</v>
      </c>
      <c r="BG157">
        <f t="shared" si="78"/>
        <v>0.08221144884593702</v>
      </c>
      <c r="BH157">
        <f t="shared" si="78"/>
        <v>0.07612104596614089</v>
      </c>
      <c r="BI157">
        <f t="shared" si="78"/>
        <v>0.1511245165751701</v>
      </c>
      <c r="BK157">
        <f t="shared" si="76"/>
        <v>0.3596969900153445</v>
      </c>
      <c r="BL157">
        <f t="shared" si="76"/>
        <v>0.19338407705072802</v>
      </c>
      <c r="BM157">
        <f t="shared" si="76"/>
        <v>0.08748001868921261</v>
      </c>
      <c r="BO157">
        <f t="shared" si="76"/>
        <v>0.10438784836723677</v>
      </c>
      <c r="BP157">
        <f t="shared" si="76"/>
        <v>0.11927372067305952</v>
      </c>
      <c r="BQ157">
        <f t="shared" si="76"/>
        <v>0.02892097762063167</v>
      </c>
      <c r="BS157" s="14">
        <f t="shared" si="29"/>
        <v>0.17552897006047297</v>
      </c>
      <c r="BT157" s="23" t="s">
        <v>117</v>
      </c>
      <c r="BU157" s="14">
        <v>0.19987710555587876</v>
      </c>
      <c r="BV157" s="17" t="s">
        <v>38</v>
      </c>
    </row>
    <row r="158" spans="1:74" ht="12.75">
      <c r="A158" s="23" t="s">
        <v>118</v>
      </c>
      <c r="C158">
        <f aca="true" t="shared" si="79" ref="C158:AC158">ABS(C105)</f>
        <v>0.12173526491124631</v>
      </c>
      <c r="D158">
        <f t="shared" si="79"/>
        <v>0.18884833857319616</v>
      </c>
      <c r="E158">
        <f t="shared" si="79"/>
        <v>0.09283439923135044</v>
      </c>
      <c r="G158">
        <f t="shared" si="79"/>
        <v>0.2941563690358877</v>
      </c>
      <c r="H158">
        <f t="shared" si="79"/>
        <v>0.022506706490858872</v>
      </c>
      <c r="I158">
        <f t="shared" si="79"/>
        <v>0.042318463743872485</v>
      </c>
      <c r="K158">
        <f t="shared" si="79"/>
        <v>0.26549955137723263</v>
      </c>
      <c r="L158">
        <f t="shared" si="79"/>
        <v>0.004629730409043692</v>
      </c>
      <c r="M158">
        <f t="shared" si="79"/>
        <v>0.17321617741845316</v>
      </c>
      <c r="O158">
        <f t="shared" si="79"/>
        <v>0.4259679672309103</v>
      </c>
      <c r="P158">
        <f t="shared" si="79"/>
        <v>0.07194986812206491</v>
      </c>
      <c r="Q158">
        <f t="shared" si="79"/>
        <v>0.010756621950144728</v>
      </c>
      <c r="S158">
        <f t="shared" si="79"/>
        <v>0.29503392706837384</v>
      </c>
      <c r="T158">
        <f t="shared" si="79"/>
        <v>0.3259995994912859</v>
      </c>
      <c r="U158">
        <f t="shared" si="79"/>
        <v>0.18571995340777503</v>
      </c>
      <c r="W158">
        <f t="shared" si="79"/>
        <v>0.12413585313085491</v>
      </c>
      <c r="X158">
        <f t="shared" si="79"/>
        <v>0.014973564986018902</v>
      </c>
      <c r="Y158">
        <f t="shared" si="79"/>
        <v>0.18182396985351307</v>
      </c>
      <c r="AA158">
        <f t="shared" si="79"/>
        <v>0.18213421149022843</v>
      </c>
      <c r="AB158">
        <f t="shared" si="79"/>
        <v>0.15265955700700595</v>
      </c>
      <c r="AC158">
        <f t="shared" si="79"/>
        <v>0.1607015237472319</v>
      </c>
      <c r="AE158">
        <f aca="true" t="shared" si="80" ref="AE158:BI158">ABS(AE105)</f>
        <v>0.14600765711604743</v>
      </c>
      <c r="AF158">
        <f t="shared" si="80"/>
        <v>0.14931375377077172</v>
      </c>
      <c r="AG158">
        <f t="shared" si="80"/>
        <v>0.17428430096978453</v>
      </c>
      <c r="AI158">
        <f t="shared" si="80"/>
        <v>0.0019884691992652507</v>
      </c>
      <c r="AJ158">
        <f t="shared" si="80"/>
        <v>0.019630915524520873</v>
      </c>
      <c r="AK158">
        <f t="shared" si="80"/>
        <v>0.17958972466372788</v>
      </c>
      <c r="AM158">
        <f t="shared" si="80"/>
        <v>0.3740510765873967</v>
      </c>
      <c r="AN158">
        <f t="shared" si="80"/>
        <v>0.3704189779485681</v>
      </c>
      <c r="AO158">
        <f t="shared" si="80"/>
        <v>1.0000000000000002</v>
      </c>
      <c r="AQ158">
        <f t="shared" si="80"/>
        <v>0.3112097404535301</v>
      </c>
      <c r="AR158">
        <f t="shared" si="80"/>
        <v>0.026951672022202312</v>
      </c>
      <c r="AS158">
        <f t="shared" si="80"/>
        <v>0.10667556182816522</v>
      </c>
      <c r="AU158">
        <f t="shared" si="80"/>
        <v>0.20921220354974038</v>
      </c>
      <c r="AV158">
        <f t="shared" si="80"/>
        <v>0.019949711056316304</v>
      </c>
      <c r="AW158">
        <f t="shared" si="80"/>
        <v>0.18469722778436248</v>
      </c>
      <c r="AY158">
        <f t="shared" si="80"/>
        <v>0.049584112906483804</v>
      </c>
      <c r="AZ158">
        <f t="shared" si="80"/>
        <v>0.023185366184650447</v>
      </c>
      <c r="BA158">
        <f t="shared" si="80"/>
        <v>0.014931487935445934</v>
      </c>
      <c r="BC158">
        <f t="shared" si="80"/>
        <v>0.08084398770975428</v>
      </c>
      <c r="BD158">
        <f t="shared" si="80"/>
        <v>0.24894541606115364</v>
      </c>
      <c r="BE158">
        <f t="shared" si="80"/>
        <v>0.09132323399744596</v>
      </c>
      <c r="BG158">
        <f t="shared" si="80"/>
        <v>0.24567228496554944</v>
      </c>
      <c r="BH158">
        <f t="shared" si="80"/>
        <v>0.059263088276748435</v>
      </c>
      <c r="BI158">
        <f t="shared" si="80"/>
        <v>0.21723713684187232</v>
      </c>
      <c r="BK158">
        <f t="shared" si="76"/>
        <v>0.22151618635228285</v>
      </c>
      <c r="BL158">
        <f t="shared" si="76"/>
        <v>0.2894125037658971</v>
      </c>
      <c r="BM158">
        <f t="shared" si="76"/>
        <v>0.16756534731553968</v>
      </c>
      <c r="BO158">
        <f t="shared" si="76"/>
        <v>0.35990535224800035</v>
      </c>
      <c r="BP158">
        <f t="shared" si="76"/>
        <v>0.028268661820203995</v>
      </c>
      <c r="BQ158">
        <f t="shared" si="76"/>
        <v>0.060154625656257815</v>
      </c>
      <c r="BS158" s="14">
        <f t="shared" si="29"/>
        <v>0.1719488510429066</v>
      </c>
      <c r="BT158" s="23" t="s">
        <v>118</v>
      </c>
      <c r="BU158" s="14">
        <v>0.19739234318095594</v>
      </c>
      <c r="BV158" s="23" t="s">
        <v>101</v>
      </c>
    </row>
    <row r="159" spans="1:74" ht="12.75">
      <c r="A159" s="23" t="s">
        <v>23</v>
      </c>
      <c r="C159">
        <f aca="true" t="shared" si="81" ref="C159:BI159">ABS(C106)</f>
        <v>0.8320779092742094</v>
      </c>
      <c r="D159">
        <f t="shared" si="81"/>
        <v>0.05950033362862293</v>
      </c>
      <c r="E159">
        <f t="shared" si="81"/>
        <v>0.1720414768851494</v>
      </c>
      <c r="G159">
        <f t="shared" si="81"/>
        <v>0.7966662448248418</v>
      </c>
      <c r="H159">
        <f t="shared" si="81"/>
        <v>0.29458989646447925</v>
      </c>
      <c r="I159">
        <f t="shared" si="81"/>
        <v>0.23351568489825908</v>
      </c>
      <c r="K159">
        <f t="shared" si="81"/>
        <v>0.901521071108182</v>
      </c>
      <c r="L159">
        <f t="shared" si="81"/>
        <v>0.010829123168153026</v>
      </c>
      <c r="M159">
        <f t="shared" si="81"/>
        <v>0.2873056282599445</v>
      </c>
      <c r="O159">
        <f t="shared" si="81"/>
        <v>0.9222104139260499</v>
      </c>
      <c r="P159">
        <f t="shared" si="81"/>
        <v>0.06168150233475491</v>
      </c>
      <c r="Q159">
        <f t="shared" si="81"/>
        <v>0.022869412912494225</v>
      </c>
      <c r="S159">
        <f t="shared" si="81"/>
        <v>0.8154773776829912</v>
      </c>
      <c r="T159">
        <f t="shared" si="81"/>
        <v>0.353165400436797</v>
      </c>
      <c r="U159">
        <f t="shared" si="81"/>
        <v>0.25764522114389377</v>
      </c>
      <c r="W159">
        <f t="shared" si="81"/>
        <v>0.7923390014314754</v>
      </c>
      <c r="X159">
        <f t="shared" si="81"/>
        <v>0.28103002802080307</v>
      </c>
      <c r="Y159">
        <f t="shared" si="81"/>
        <v>0.25553166397479754</v>
      </c>
      <c r="AA159">
        <f t="shared" si="81"/>
        <v>0.8213942888651892</v>
      </c>
      <c r="AB159">
        <f t="shared" si="81"/>
        <v>0.30948742067537144</v>
      </c>
      <c r="AC159">
        <f t="shared" si="81"/>
        <v>0.24424963421437362</v>
      </c>
      <c r="AE159">
        <f t="shared" si="81"/>
        <v>0.801310032299183</v>
      </c>
      <c r="AF159">
        <f t="shared" si="81"/>
        <v>0.2845277137924249</v>
      </c>
      <c r="AG159">
        <f t="shared" si="81"/>
        <v>0.2668468187089353</v>
      </c>
      <c r="AI159">
        <f t="shared" si="81"/>
        <v>0.8036627146213616</v>
      </c>
      <c r="AJ159">
        <f t="shared" si="81"/>
        <v>0.10507472569673894</v>
      </c>
      <c r="AK159">
        <f t="shared" si="81"/>
        <v>0.15663767038633533</v>
      </c>
      <c r="AM159">
        <f t="shared" si="81"/>
        <v>0.16627657651440197</v>
      </c>
      <c r="AN159">
        <f t="shared" si="81"/>
        <v>0.1271016757583001</v>
      </c>
      <c r="AO159">
        <f t="shared" si="81"/>
        <v>0.3112097404535301</v>
      </c>
      <c r="AQ159">
        <f t="shared" si="81"/>
        <v>1</v>
      </c>
      <c r="AR159">
        <f t="shared" si="81"/>
        <v>0.24756303350548128</v>
      </c>
      <c r="AS159">
        <f t="shared" si="81"/>
        <v>0.44839725325331853</v>
      </c>
      <c r="AU159">
        <f t="shared" si="81"/>
        <v>0.562502270330872</v>
      </c>
      <c r="AV159">
        <f t="shared" si="81"/>
        <v>0.42812547735501133</v>
      </c>
      <c r="AW159">
        <f t="shared" si="81"/>
        <v>0.22398261871991734</v>
      </c>
      <c r="AY159">
        <f t="shared" si="81"/>
        <v>0.8058295326762912</v>
      </c>
      <c r="AZ159">
        <f t="shared" si="81"/>
        <v>0.033342193508274325</v>
      </c>
      <c r="BA159">
        <f t="shared" si="81"/>
        <v>0.049057701124361884</v>
      </c>
      <c r="BC159">
        <f t="shared" si="81"/>
        <v>0.08305192573906985</v>
      </c>
      <c r="BD159">
        <f t="shared" si="81"/>
        <v>0.2775975792074855</v>
      </c>
      <c r="BE159">
        <f t="shared" si="81"/>
        <v>0.08567162448240917</v>
      </c>
      <c r="BG159">
        <f t="shared" si="81"/>
        <v>0.03558116653446074</v>
      </c>
      <c r="BH159">
        <f t="shared" si="81"/>
        <v>0.13860074215169407</v>
      </c>
      <c r="BI159">
        <f t="shared" si="81"/>
        <v>0.34141827205555775</v>
      </c>
      <c r="BK159">
        <f t="shared" si="76"/>
        <v>0.117659800356905</v>
      </c>
      <c r="BL159">
        <f t="shared" si="76"/>
        <v>0.1572875344086358</v>
      </c>
      <c r="BM159">
        <f t="shared" si="76"/>
        <v>0.12811945546434192</v>
      </c>
      <c r="BO159">
        <f t="shared" si="76"/>
        <v>0.27501383895047204</v>
      </c>
      <c r="BP159">
        <f t="shared" si="76"/>
        <v>0.20743171321630524</v>
      </c>
      <c r="BQ159">
        <f t="shared" si="76"/>
        <v>0.08747317552134416</v>
      </c>
      <c r="BS159" s="14">
        <f t="shared" si="29"/>
        <v>0.34277418256714215</v>
      </c>
      <c r="BT159" s="23" t="s">
        <v>23</v>
      </c>
      <c r="BU159" s="14">
        <v>0.19408542304633392</v>
      </c>
      <c r="BV159" s="20" t="s">
        <v>120</v>
      </c>
    </row>
    <row r="160" spans="1:74" ht="12.75">
      <c r="A160" s="23" t="s">
        <v>24</v>
      </c>
      <c r="C160">
        <f aca="true" t="shared" si="82" ref="C160:AC160">ABS(C107)</f>
        <v>0.0917400703983978</v>
      </c>
      <c r="D160">
        <f t="shared" si="82"/>
        <v>0.1643033157411189</v>
      </c>
      <c r="E160">
        <f t="shared" si="82"/>
        <v>0.012693438861554752</v>
      </c>
      <c r="G160">
        <f t="shared" si="82"/>
        <v>0.09143915247324357</v>
      </c>
      <c r="H160">
        <f t="shared" si="82"/>
        <v>0.100910897329492</v>
      </c>
      <c r="I160">
        <f t="shared" si="82"/>
        <v>0.0463095224752101</v>
      </c>
      <c r="K160">
        <f t="shared" si="82"/>
        <v>0.19356046929248238</v>
      </c>
      <c r="L160">
        <f t="shared" si="82"/>
        <v>0.17741986553342082</v>
      </c>
      <c r="M160">
        <f t="shared" si="82"/>
        <v>0.1132114031963493</v>
      </c>
      <c r="O160">
        <f t="shared" si="82"/>
        <v>0.12748629444208473</v>
      </c>
      <c r="P160">
        <f t="shared" si="82"/>
        <v>0.24116859374809757</v>
      </c>
      <c r="Q160">
        <f t="shared" si="82"/>
        <v>0.24753063687758872</v>
      </c>
      <c r="S160">
        <f t="shared" si="82"/>
        <v>0.2727551230567533</v>
      </c>
      <c r="T160">
        <f t="shared" si="82"/>
        <v>0.16038409714396873</v>
      </c>
      <c r="U160">
        <f t="shared" si="82"/>
        <v>0.20268069202346903</v>
      </c>
      <c r="W160">
        <f t="shared" si="82"/>
        <v>0.11063025370297616</v>
      </c>
      <c r="X160">
        <f t="shared" si="82"/>
        <v>0.05356653326739542</v>
      </c>
      <c r="Y160">
        <f t="shared" si="82"/>
        <v>0.08557715603349624</v>
      </c>
      <c r="AA160">
        <f t="shared" si="82"/>
        <v>0.14970148076621975</v>
      </c>
      <c r="AB160">
        <f t="shared" si="82"/>
        <v>0.142986851186319</v>
      </c>
      <c r="AC160">
        <f t="shared" si="82"/>
        <v>0.08471191727615895</v>
      </c>
      <c r="AE160">
        <f aca="true" t="shared" si="83" ref="AE160:BI160">ABS(AE107)</f>
        <v>0.11068137237828259</v>
      </c>
      <c r="AF160">
        <f t="shared" si="83"/>
        <v>0.060075769777554924</v>
      </c>
      <c r="AG160">
        <f t="shared" si="83"/>
        <v>0.0868186741105933</v>
      </c>
      <c r="AI160">
        <f t="shared" si="83"/>
        <v>0.17024747771000653</v>
      </c>
      <c r="AJ160">
        <f t="shared" si="83"/>
        <v>0.02768794395934019</v>
      </c>
      <c r="AK160">
        <f t="shared" si="83"/>
        <v>0.13712071422640582</v>
      </c>
      <c r="AM160">
        <f t="shared" si="83"/>
        <v>0.0060891187000848765</v>
      </c>
      <c r="AN160">
        <f t="shared" si="83"/>
        <v>0.11381756467462842</v>
      </c>
      <c r="AO160">
        <f t="shared" si="83"/>
        <v>0.026951672022202312</v>
      </c>
      <c r="AQ160">
        <f t="shared" si="83"/>
        <v>0.24756303350548128</v>
      </c>
      <c r="AR160">
        <f t="shared" si="83"/>
        <v>1</v>
      </c>
      <c r="AS160">
        <f t="shared" si="83"/>
        <v>0.5759914392252021</v>
      </c>
      <c r="AU160">
        <f t="shared" si="83"/>
        <v>0.08905441677066113</v>
      </c>
      <c r="AV160">
        <f t="shared" si="83"/>
        <v>0.09248731578394419</v>
      </c>
      <c r="AW160">
        <f t="shared" si="83"/>
        <v>0.10228706797626812</v>
      </c>
      <c r="AY160">
        <f t="shared" si="83"/>
        <v>0.19140647579332162</v>
      </c>
      <c r="AZ160">
        <f t="shared" si="83"/>
        <v>0.0724848759233992</v>
      </c>
      <c r="BA160">
        <f t="shared" si="83"/>
        <v>0.0510401039956368</v>
      </c>
      <c r="BC160">
        <f t="shared" si="83"/>
        <v>0.007087828472207826</v>
      </c>
      <c r="BD160">
        <f t="shared" si="83"/>
        <v>0.031728733336846136</v>
      </c>
      <c r="BE160">
        <f t="shared" si="83"/>
        <v>0.1136941022871837</v>
      </c>
      <c r="BG160">
        <f t="shared" si="83"/>
        <v>0.021087015699576182</v>
      </c>
      <c r="BH160">
        <f t="shared" si="83"/>
        <v>0.08626300153708223</v>
      </c>
      <c r="BI160">
        <f t="shared" si="83"/>
        <v>0.014193443528289194</v>
      </c>
      <c r="BK160">
        <f t="shared" si="76"/>
        <v>0.2573694526605402</v>
      </c>
      <c r="BL160">
        <f t="shared" si="76"/>
        <v>0.008145325256361802</v>
      </c>
      <c r="BM160">
        <f t="shared" si="76"/>
        <v>0.020143435744840225</v>
      </c>
      <c r="BO160">
        <f t="shared" si="76"/>
        <v>0.13335894001794568</v>
      </c>
      <c r="BP160">
        <f t="shared" si="76"/>
        <v>0.14790074886795693</v>
      </c>
      <c r="BQ160">
        <f t="shared" si="76"/>
        <v>0.23062546193099293</v>
      </c>
      <c r="BS160" s="14">
        <f t="shared" si="29"/>
        <v>0.13929745668036536</v>
      </c>
      <c r="BT160" s="23" t="s">
        <v>24</v>
      </c>
      <c r="BU160" s="14">
        <v>0.19039198408343588</v>
      </c>
      <c r="BV160" s="20" t="s">
        <v>14</v>
      </c>
    </row>
    <row r="161" spans="1:74" ht="12.75">
      <c r="A161" s="23" t="s">
        <v>119</v>
      </c>
      <c r="C161">
        <f aca="true" t="shared" si="84" ref="C161:AC161">ABS(C108)</f>
        <v>0.23737957513723487</v>
      </c>
      <c r="D161">
        <f t="shared" si="84"/>
        <v>0.08438614661353558</v>
      </c>
      <c r="E161">
        <f t="shared" si="84"/>
        <v>0.05294261787967544</v>
      </c>
      <c r="G161">
        <f t="shared" si="84"/>
        <v>0.22490495834341118</v>
      </c>
      <c r="H161">
        <f t="shared" si="84"/>
        <v>0.15268646161188149</v>
      </c>
      <c r="I161">
        <f t="shared" si="84"/>
        <v>0.08976773678903577</v>
      </c>
      <c r="K161">
        <f t="shared" si="84"/>
        <v>0.33548888175827574</v>
      </c>
      <c r="L161">
        <f t="shared" si="84"/>
        <v>0.19890847476515672</v>
      </c>
      <c r="M161">
        <f t="shared" si="84"/>
        <v>0.08825820932607328</v>
      </c>
      <c r="O161">
        <f t="shared" si="84"/>
        <v>0.37302004448739534</v>
      </c>
      <c r="P161">
        <f t="shared" si="84"/>
        <v>0.013605189762580992</v>
      </c>
      <c r="Q161">
        <f t="shared" si="84"/>
        <v>0.05535048151022663</v>
      </c>
      <c r="S161">
        <f t="shared" si="84"/>
        <v>0.41893670854376</v>
      </c>
      <c r="T161">
        <f t="shared" si="84"/>
        <v>0.07317121192037988</v>
      </c>
      <c r="U161">
        <f t="shared" si="84"/>
        <v>0.10671389262692257</v>
      </c>
      <c r="W161">
        <f t="shared" si="84"/>
        <v>0.2611916902450155</v>
      </c>
      <c r="X161">
        <f t="shared" si="84"/>
        <v>0.028689162094812364</v>
      </c>
      <c r="Y161">
        <f t="shared" si="84"/>
        <v>0.018808390701379206</v>
      </c>
      <c r="AA161">
        <f t="shared" si="84"/>
        <v>0.28985118593571374</v>
      </c>
      <c r="AB161">
        <f t="shared" si="84"/>
        <v>0.05865570144484508</v>
      </c>
      <c r="AC161">
        <f t="shared" si="84"/>
        <v>0.023402190993310503</v>
      </c>
      <c r="AE161">
        <f aca="true" t="shared" si="85" ref="AE161:BI161">ABS(AE108)</f>
        <v>0.25710399550065527</v>
      </c>
      <c r="AF161">
        <f t="shared" si="85"/>
        <v>0.07243286315704572</v>
      </c>
      <c r="AG161">
        <f t="shared" si="85"/>
        <v>0.019187716988436573</v>
      </c>
      <c r="AI161">
        <f t="shared" si="85"/>
        <v>0.2747014929685604</v>
      </c>
      <c r="AJ161">
        <f t="shared" si="85"/>
        <v>0.012460272022044767</v>
      </c>
      <c r="AK161">
        <f t="shared" si="85"/>
        <v>0.11264778208479505</v>
      </c>
      <c r="AM161">
        <f t="shared" si="85"/>
        <v>0.09199743702535867</v>
      </c>
      <c r="AN161">
        <f t="shared" si="85"/>
        <v>0.05745986169718126</v>
      </c>
      <c r="AO161">
        <f t="shared" si="85"/>
        <v>0.10667556182816522</v>
      </c>
      <c r="AQ161">
        <f t="shared" si="85"/>
        <v>0.44839725325331853</v>
      </c>
      <c r="AR161">
        <f t="shared" si="85"/>
        <v>0.5759914392252021</v>
      </c>
      <c r="AS161">
        <f t="shared" si="85"/>
        <v>1</v>
      </c>
      <c r="AU161">
        <f t="shared" si="85"/>
        <v>0.18753176869172006</v>
      </c>
      <c r="AV161">
        <f t="shared" si="85"/>
        <v>0.007532304847512104</v>
      </c>
      <c r="AW161">
        <f t="shared" si="85"/>
        <v>0.04140510406093623</v>
      </c>
      <c r="AY161">
        <f t="shared" si="85"/>
        <v>0.295563696449399</v>
      </c>
      <c r="AZ161">
        <f t="shared" si="85"/>
        <v>0.009451878821101585</v>
      </c>
      <c r="BA161">
        <f t="shared" si="85"/>
        <v>0.036026899186834264</v>
      </c>
      <c r="BC161">
        <f t="shared" si="85"/>
        <v>0.25044159640798147</v>
      </c>
      <c r="BD161">
        <f t="shared" si="85"/>
        <v>0.16486541543160368</v>
      </c>
      <c r="BE161">
        <f t="shared" si="85"/>
        <v>0.05114719784089221</v>
      </c>
      <c r="BG161">
        <f t="shared" si="85"/>
        <v>0.0607531204924003</v>
      </c>
      <c r="BH161">
        <f t="shared" si="85"/>
        <v>0.06037803468551174</v>
      </c>
      <c r="BI161">
        <f t="shared" si="85"/>
        <v>0.057803325054997405</v>
      </c>
      <c r="BK161">
        <f t="shared" si="76"/>
        <v>0.0058479463656714295</v>
      </c>
      <c r="BL161">
        <f t="shared" si="76"/>
        <v>0.19834135258241933</v>
      </c>
      <c r="BM161">
        <f t="shared" si="76"/>
        <v>0.085117092623391</v>
      </c>
      <c r="BO161">
        <f t="shared" si="76"/>
        <v>0.021031176928983993</v>
      </c>
      <c r="BP161">
        <f t="shared" si="76"/>
        <v>0.08999092660916096</v>
      </c>
      <c r="BQ161">
        <f t="shared" si="76"/>
        <v>0.12750828876523257</v>
      </c>
      <c r="BS161" s="14">
        <f t="shared" si="29"/>
        <v>0.15619434733504184</v>
      </c>
      <c r="BT161" s="23" t="s">
        <v>119</v>
      </c>
      <c r="BU161" s="14">
        <v>0.18504997118146105</v>
      </c>
      <c r="BV161" s="17" t="s">
        <v>70</v>
      </c>
    </row>
    <row r="162" spans="1:74" ht="12.75">
      <c r="A162" s="23" t="s">
        <v>26</v>
      </c>
      <c r="C162">
        <f aca="true" t="shared" si="86" ref="C162:BI162">ABS(C109)</f>
        <v>0.5696805731938159</v>
      </c>
      <c r="D162">
        <f t="shared" si="86"/>
        <v>0.1587381114010398</v>
      </c>
      <c r="E162">
        <f t="shared" si="86"/>
        <v>0.042154943440917164</v>
      </c>
      <c r="G162">
        <f t="shared" si="86"/>
        <v>0.7547918635518651</v>
      </c>
      <c r="H162">
        <f t="shared" si="86"/>
        <v>0.1202548911208817</v>
      </c>
      <c r="I162">
        <f t="shared" si="86"/>
        <v>0.0403819957696042</v>
      </c>
      <c r="K162">
        <f t="shared" si="86"/>
        <v>0.6589961050900144</v>
      </c>
      <c r="L162">
        <f t="shared" si="86"/>
        <v>0.29539666915674617</v>
      </c>
      <c r="M162">
        <f t="shared" si="86"/>
        <v>0.6146692722505364</v>
      </c>
      <c r="O162">
        <f t="shared" si="86"/>
        <v>0.5130049050913672</v>
      </c>
      <c r="P162">
        <f t="shared" si="86"/>
        <v>0.0599373201411834</v>
      </c>
      <c r="Q162">
        <f t="shared" si="86"/>
        <v>0.069696019642008</v>
      </c>
      <c r="S162">
        <f t="shared" si="86"/>
        <v>0.256018603130837</v>
      </c>
      <c r="T162">
        <f t="shared" si="86"/>
        <v>0.37429611282704867</v>
      </c>
      <c r="U162">
        <f t="shared" si="86"/>
        <v>0.1895670656905954</v>
      </c>
      <c r="W162">
        <f t="shared" si="86"/>
        <v>0.2591003893785294</v>
      </c>
      <c r="X162">
        <f t="shared" si="86"/>
        <v>0.13860505513989646</v>
      </c>
      <c r="Y162">
        <f t="shared" si="86"/>
        <v>0.11272152225651696</v>
      </c>
      <c r="AA162">
        <f t="shared" si="86"/>
        <v>0.27747619236061755</v>
      </c>
      <c r="AB162">
        <f t="shared" si="86"/>
        <v>0.1765869958880491</v>
      </c>
      <c r="AC162">
        <f t="shared" si="86"/>
        <v>0.1152811789764257</v>
      </c>
      <c r="AE162">
        <f t="shared" si="86"/>
        <v>0.23559873291622005</v>
      </c>
      <c r="AF162">
        <f t="shared" si="86"/>
        <v>0.14648314025548054</v>
      </c>
      <c r="AG162">
        <f t="shared" si="86"/>
        <v>0.11722642881440792</v>
      </c>
      <c r="AI162">
        <f t="shared" si="86"/>
        <v>0.6267718629469846</v>
      </c>
      <c r="AJ162">
        <f t="shared" si="86"/>
        <v>0.043218439595495976</v>
      </c>
      <c r="AK162">
        <f t="shared" si="86"/>
        <v>0.19230882069685548</v>
      </c>
      <c r="AM162">
        <f t="shared" si="86"/>
        <v>0.35279147849683834</v>
      </c>
      <c r="AN162">
        <f t="shared" si="86"/>
        <v>0.30269233591812444</v>
      </c>
      <c r="AO162">
        <f t="shared" si="86"/>
        <v>0.20921220354974038</v>
      </c>
      <c r="AQ162">
        <f t="shared" si="86"/>
        <v>0.562502270330872</v>
      </c>
      <c r="AR162">
        <f t="shared" si="86"/>
        <v>0.08905441677066113</v>
      </c>
      <c r="AS162">
        <f t="shared" si="86"/>
        <v>0.18753176869172006</v>
      </c>
      <c r="AU162">
        <f t="shared" si="86"/>
        <v>1</v>
      </c>
      <c r="AV162">
        <f t="shared" si="86"/>
        <v>0.30184429141881935</v>
      </c>
      <c r="AW162">
        <f t="shared" si="86"/>
        <v>0.08394004318976517</v>
      </c>
      <c r="AY162">
        <f t="shared" si="86"/>
        <v>0.6237171207934555</v>
      </c>
      <c r="AZ162">
        <f t="shared" si="86"/>
        <v>0.029937387040522342</v>
      </c>
      <c r="BA162">
        <f t="shared" si="86"/>
        <v>0.03686258480480291</v>
      </c>
      <c r="BC162">
        <f t="shared" si="86"/>
        <v>0.04227762131220635</v>
      </c>
      <c r="BD162">
        <f t="shared" si="86"/>
        <v>0.243050047548204</v>
      </c>
      <c r="BE162">
        <f t="shared" si="86"/>
        <v>0.0009897039261754458</v>
      </c>
      <c r="BG162">
        <f t="shared" si="86"/>
        <v>0.14912084457426014</v>
      </c>
      <c r="BH162">
        <f t="shared" si="86"/>
        <v>0.12499409981456634</v>
      </c>
      <c r="BI162">
        <f t="shared" si="86"/>
        <v>0.26633787030644784</v>
      </c>
      <c r="BK162">
        <f t="shared" si="76"/>
        <v>0.1464631943158759</v>
      </c>
      <c r="BL162">
        <f t="shared" si="76"/>
        <v>0.019269234841173863</v>
      </c>
      <c r="BM162">
        <f t="shared" si="76"/>
        <v>0.031894420196235236</v>
      </c>
      <c r="BO162">
        <f t="shared" si="76"/>
        <v>0.20097419925484697</v>
      </c>
      <c r="BP162">
        <f t="shared" si="76"/>
        <v>0.1849332378808502</v>
      </c>
      <c r="BQ162">
        <f t="shared" si="76"/>
        <v>0.010859591322216798</v>
      </c>
      <c r="BS162" s="14">
        <f t="shared" si="29"/>
        <v>0.24235712111808463</v>
      </c>
      <c r="BT162" s="23" t="s">
        <v>26</v>
      </c>
      <c r="BU162" s="14">
        <v>0.181294017748416</v>
      </c>
      <c r="BV162" s="17" t="s">
        <v>110</v>
      </c>
    </row>
    <row r="163" spans="1:74" ht="12.75">
      <c r="A163" s="23" t="s">
        <v>27</v>
      </c>
      <c r="C163">
        <f aca="true" t="shared" si="87" ref="C163:AC163">ABS(C110)</f>
        <v>0.3925903359927718</v>
      </c>
      <c r="D163">
        <f t="shared" si="87"/>
        <v>0.13653421757961728</v>
      </c>
      <c r="E163">
        <f t="shared" si="87"/>
        <v>0.3642910751109696</v>
      </c>
      <c r="G163">
        <f t="shared" si="87"/>
        <v>0.35386506121383093</v>
      </c>
      <c r="H163">
        <f t="shared" si="87"/>
        <v>0.23337131918189544</v>
      </c>
      <c r="I163">
        <f t="shared" si="87"/>
        <v>0.14679868884905464</v>
      </c>
      <c r="K163">
        <f t="shared" si="87"/>
        <v>0.34156411073501974</v>
      </c>
      <c r="L163">
        <f t="shared" si="87"/>
        <v>0.18796123170575024</v>
      </c>
      <c r="M163">
        <f t="shared" si="87"/>
        <v>0.2672296540349002</v>
      </c>
      <c r="O163">
        <f t="shared" si="87"/>
        <v>0.3447052209794843</v>
      </c>
      <c r="P163">
        <f t="shared" si="87"/>
        <v>0.17030346997988724</v>
      </c>
      <c r="Q163">
        <f t="shared" si="87"/>
        <v>0.14157969485896482</v>
      </c>
      <c r="S163">
        <f t="shared" si="87"/>
        <v>0.3000605409989931</v>
      </c>
      <c r="T163">
        <f t="shared" si="87"/>
        <v>0.1329791711757666</v>
      </c>
      <c r="U163">
        <f t="shared" si="87"/>
        <v>0.22236289267270273</v>
      </c>
      <c r="W163">
        <f t="shared" si="87"/>
        <v>0.22189496088090319</v>
      </c>
      <c r="X163">
        <f t="shared" si="87"/>
        <v>0.5965480931531624</v>
      </c>
      <c r="Y163">
        <f t="shared" si="87"/>
        <v>0.5718372909781917</v>
      </c>
      <c r="AA163">
        <f t="shared" si="87"/>
        <v>0.26626165070507785</v>
      </c>
      <c r="AB163">
        <f t="shared" si="87"/>
        <v>0.4851497849066876</v>
      </c>
      <c r="AC163">
        <f t="shared" si="87"/>
        <v>0.506172102819731</v>
      </c>
      <c r="AE163">
        <f aca="true" t="shared" si="88" ref="AE163:BI163">ABS(AE110)</f>
        <v>0.2427442789875923</v>
      </c>
      <c r="AF163">
        <f t="shared" si="88"/>
        <v>0.4090206190387386</v>
      </c>
      <c r="AG163">
        <f t="shared" si="88"/>
        <v>0.5974791298435447</v>
      </c>
      <c r="AI163">
        <f t="shared" si="88"/>
        <v>0.3110709437861737</v>
      </c>
      <c r="AJ163">
        <f t="shared" si="88"/>
        <v>0.20689307479957136</v>
      </c>
      <c r="AK163">
        <f t="shared" si="88"/>
        <v>0.11604616078986468</v>
      </c>
      <c r="AM163">
        <f t="shared" si="88"/>
        <v>0.4634601130719732</v>
      </c>
      <c r="AN163">
        <f t="shared" si="88"/>
        <v>0.18062063636132586</v>
      </c>
      <c r="AO163">
        <f t="shared" si="88"/>
        <v>0.019949711056316304</v>
      </c>
      <c r="AQ163">
        <f t="shared" si="88"/>
        <v>0.42812547735501133</v>
      </c>
      <c r="AR163">
        <f t="shared" si="88"/>
        <v>0.09248731578394419</v>
      </c>
      <c r="AS163">
        <f t="shared" si="88"/>
        <v>0.007532304847512104</v>
      </c>
      <c r="AU163">
        <f t="shared" si="88"/>
        <v>0.30184429141881935</v>
      </c>
      <c r="AV163">
        <f t="shared" si="88"/>
        <v>0.9999999999999999</v>
      </c>
      <c r="AW163">
        <f t="shared" si="88"/>
        <v>0.4439629897808952</v>
      </c>
      <c r="AY163">
        <f t="shared" si="88"/>
        <v>0.26561351138955624</v>
      </c>
      <c r="AZ163">
        <f t="shared" si="88"/>
        <v>0.1730300201791077</v>
      </c>
      <c r="BA163">
        <f t="shared" si="88"/>
        <v>0.036754585337496516</v>
      </c>
      <c r="BC163">
        <f t="shared" si="88"/>
        <v>0.36827970393802084</v>
      </c>
      <c r="BD163">
        <f t="shared" si="88"/>
        <v>0.08739321445946141</v>
      </c>
      <c r="BE163">
        <f t="shared" si="88"/>
        <v>0.10515424114891406</v>
      </c>
      <c r="BG163">
        <f t="shared" si="88"/>
        <v>0.20140085424130905</v>
      </c>
      <c r="BH163">
        <f t="shared" si="88"/>
        <v>0.12889082932172835</v>
      </c>
      <c r="BI163">
        <f t="shared" si="88"/>
        <v>0.19284646176486836</v>
      </c>
      <c r="BK163">
        <f t="shared" si="76"/>
        <v>0.35087040608844383</v>
      </c>
      <c r="BL163">
        <f t="shared" si="76"/>
        <v>0.17760072238598895</v>
      </c>
      <c r="BM163">
        <f t="shared" si="76"/>
        <v>0.038445200030830545</v>
      </c>
      <c r="BO163">
        <f t="shared" si="76"/>
        <v>0.09444966512624525</v>
      </c>
      <c r="BP163">
        <f t="shared" si="76"/>
        <v>0.2370394553017789</v>
      </c>
      <c r="BQ163">
        <f t="shared" si="76"/>
        <v>0.1612639357054526</v>
      </c>
      <c r="BS163" s="14">
        <f t="shared" si="29"/>
        <v>0.27106530238929105</v>
      </c>
      <c r="BT163" s="23" t="s">
        <v>27</v>
      </c>
      <c r="BU163" s="14">
        <v>0.17554353891570937</v>
      </c>
      <c r="BV163" s="17" t="s">
        <v>121</v>
      </c>
    </row>
    <row r="164" spans="1:74" ht="12.75">
      <c r="A164" s="23" t="s">
        <v>120</v>
      </c>
      <c r="C164">
        <f aca="true" t="shared" si="89" ref="C164:AC164">ABS(C111)</f>
        <v>0.12199191107734639</v>
      </c>
      <c r="D164">
        <f t="shared" si="89"/>
        <v>0.18949886817609934</v>
      </c>
      <c r="E164">
        <f t="shared" si="89"/>
        <v>0.5647848421986251</v>
      </c>
      <c r="G164">
        <f t="shared" si="89"/>
        <v>0.1536282326629159</v>
      </c>
      <c r="H164">
        <f t="shared" si="89"/>
        <v>0.1118753475891019</v>
      </c>
      <c r="I164">
        <f t="shared" si="89"/>
        <v>0.046809700867995435</v>
      </c>
      <c r="K164">
        <f t="shared" si="89"/>
        <v>0.1611411756897137</v>
      </c>
      <c r="L164">
        <f t="shared" si="89"/>
        <v>0.15653289478032503</v>
      </c>
      <c r="M164">
        <f t="shared" si="89"/>
        <v>0.1314642654311294</v>
      </c>
      <c r="O164">
        <f t="shared" si="89"/>
        <v>0.08824150739518202</v>
      </c>
      <c r="P164">
        <f t="shared" si="89"/>
        <v>0.13244375815397805</v>
      </c>
      <c r="Q164">
        <f t="shared" si="89"/>
        <v>0.09041719349523701</v>
      </c>
      <c r="S164">
        <f t="shared" si="89"/>
        <v>0.12343359280571806</v>
      </c>
      <c r="T164">
        <f t="shared" si="89"/>
        <v>0.02908810246426858</v>
      </c>
      <c r="U164">
        <f t="shared" si="89"/>
        <v>0.18376691066204295</v>
      </c>
      <c r="W164">
        <f t="shared" si="89"/>
        <v>0.09804021816325022</v>
      </c>
      <c r="X164">
        <f t="shared" si="89"/>
        <v>0.35838217271297995</v>
      </c>
      <c r="Y164">
        <f t="shared" si="89"/>
        <v>0.9720130339771864</v>
      </c>
      <c r="AA164">
        <f t="shared" si="89"/>
        <v>0.1081672689866944</v>
      </c>
      <c r="AB164">
        <f t="shared" si="89"/>
        <v>0.2804901345662684</v>
      </c>
      <c r="AC164">
        <f t="shared" si="89"/>
        <v>0.9746908534886137</v>
      </c>
      <c r="AE164">
        <f aca="true" t="shared" si="90" ref="AE164:BI164">ABS(AE111)</f>
        <v>0.10948032741466003</v>
      </c>
      <c r="AF164">
        <f t="shared" si="90"/>
        <v>0.24225841909331966</v>
      </c>
      <c r="AG164">
        <f t="shared" si="90"/>
        <v>0.9588193090920618</v>
      </c>
      <c r="AI164">
        <f t="shared" si="90"/>
        <v>0.2757673402728542</v>
      </c>
      <c r="AJ164">
        <f t="shared" si="90"/>
        <v>0.09780152319504636</v>
      </c>
      <c r="AK164">
        <f t="shared" si="90"/>
        <v>0.12320571478177311</v>
      </c>
      <c r="AM164">
        <f t="shared" si="90"/>
        <v>0.4497138672790855</v>
      </c>
      <c r="AN164">
        <f t="shared" si="90"/>
        <v>0.20924776331271158</v>
      </c>
      <c r="AO164">
        <f t="shared" si="90"/>
        <v>0.18469722778436248</v>
      </c>
      <c r="AQ164">
        <f t="shared" si="90"/>
        <v>0.22398261871991734</v>
      </c>
      <c r="AR164">
        <f t="shared" si="90"/>
        <v>0.10228706797626812</v>
      </c>
      <c r="AS164">
        <f t="shared" si="90"/>
        <v>0.04140510406093623</v>
      </c>
      <c r="AU164">
        <f t="shared" si="90"/>
        <v>0.08394004318976517</v>
      </c>
      <c r="AV164">
        <f t="shared" si="90"/>
        <v>0.4439629897808952</v>
      </c>
      <c r="AW164">
        <f t="shared" si="90"/>
        <v>0.9999999999999998</v>
      </c>
      <c r="AY164">
        <f t="shared" si="90"/>
        <v>0.20277858427419343</v>
      </c>
      <c r="AZ164">
        <f t="shared" si="90"/>
        <v>0.1657707394073921</v>
      </c>
      <c r="BA164">
        <f t="shared" si="90"/>
        <v>0.05782095937453035</v>
      </c>
      <c r="BC164">
        <f t="shared" si="90"/>
        <v>0.33009966373760824</v>
      </c>
      <c r="BD164">
        <f t="shared" si="90"/>
        <v>0.27506730586557954</v>
      </c>
      <c r="BE164">
        <f t="shared" si="90"/>
        <v>0.4717830192085747</v>
      </c>
      <c r="BG164">
        <f t="shared" si="90"/>
        <v>0.09536124863169675</v>
      </c>
      <c r="BH164">
        <f t="shared" si="90"/>
        <v>0.08751698572828003</v>
      </c>
      <c r="BI164">
        <f t="shared" si="90"/>
        <v>0.009572006445840055</v>
      </c>
      <c r="BK164">
        <f t="shared" si="76"/>
        <v>0.25392303925707044</v>
      </c>
      <c r="BL164">
        <f t="shared" si="76"/>
        <v>0.009042842597916956</v>
      </c>
      <c r="BM164">
        <f t="shared" si="76"/>
        <v>0.031074777160082827</v>
      </c>
      <c r="BO164">
        <f t="shared" si="76"/>
        <v>0.08329272340415866</v>
      </c>
      <c r="BP164">
        <f t="shared" si="76"/>
        <v>0.09896025594015824</v>
      </c>
      <c r="BQ164">
        <f t="shared" si="76"/>
        <v>0.3664491033611884</v>
      </c>
      <c r="BS164" s="14">
        <f t="shared" si="29"/>
        <v>0.23847028540573728</v>
      </c>
      <c r="BT164" s="23" t="s">
        <v>120</v>
      </c>
      <c r="BU164" s="14">
        <v>0.17552897006047297</v>
      </c>
      <c r="BV164" s="23" t="s">
        <v>117</v>
      </c>
    </row>
    <row r="165" spans="1:74" ht="12.75">
      <c r="A165" s="17" t="s">
        <v>34</v>
      </c>
      <c r="C165">
        <f aca="true" t="shared" si="91" ref="C165:BI165">ABS(C112)</f>
        <v>0.8625648550029438</v>
      </c>
      <c r="D165">
        <f t="shared" si="91"/>
        <v>0.18184631475815044</v>
      </c>
      <c r="E165">
        <f t="shared" si="91"/>
        <v>0.0926734335401569</v>
      </c>
      <c r="G165">
        <f t="shared" si="91"/>
        <v>0.8308586358451839</v>
      </c>
      <c r="H165">
        <f t="shared" si="91"/>
        <v>0.24061180657126446</v>
      </c>
      <c r="I165">
        <f t="shared" si="91"/>
        <v>0.10606719031184438</v>
      </c>
      <c r="K165">
        <f t="shared" si="91"/>
        <v>0.9301543587045411</v>
      </c>
      <c r="L165">
        <f t="shared" si="91"/>
        <v>0.09782142095389035</v>
      </c>
      <c r="M165">
        <f t="shared" si="91"/>
        <v>0.5015954006726299</v>
      </c>
      <c r="O165">
        <f t="shared" si="91"/>
        <v>0.7760367188768823</v>
      </c>
      <c r="P165">
        <f t="shared" si="91"/>
        <v>0.19483852415892952</v>
      </c>
      <c r="Q165">
        <f t="shared" si="91"/>
        <v>0.08910351772787324</v>
      </c>
      <c r="S165">
        <f t="shared" si="91"/>
        <v>0.6761309731100964</v>
      </c>
      <c r="T165">
        <f t="shared" si="91"/>
        <v>0.35579043660512744</v>
      </c>
      <c r="U165">
        <f t="shared" si="91"/>
        <v>0.27792897650665727</v>
      </c>
      <c r="W165">
        <f t="shared" si="91"/>
        <v>0.7791222115343105</v>
      </c>
      <c r="X165">
        <f t="shared" si="91"/>
        <v>0.043587449365951346</v>
      </c>
      <c r="Y165">
        <f t="shared" si="91"/>
        <v>0.2085866046305807</v>
      </c>
      <c r="AA165">
        <f t="shared" si="91"/>
        <v>0.7871954303856583</v>
      </c>
      <c r="AB165">
        <f t="shared" si="91"/>
        <v>0.059437525590835046</v>
      </c>
      <c r="AC165">
        <f t="shared" si="91"/>
        <v>0.21338018308446075</v>
      </c>
      <c r="AE165">
        <f t="shared" si="91"/>
        <v>0.7573163435544306</v>
      </c>
      <c r="AF165">
        <f t="shared" si="91"/>
        <v>0.021143237741622824</v>
      </c>
      <c r="AG165">
        <f t="shared" si="91"/>
        <v>0.20199559645743945</v>
      </c>
      <c r="AI165">
        <f t="shared" si="91"/>
        <v>0.9760643446229329</v>
      </c>
      <c r="AJ165">
        <f t="shared" si="91"/>
        <v>0.05861835211479981</v>
      </c>
      <c r="AK165">
        <f t="shared" si="91"/>
        <v>0.15828655837442396</v>
      </c>
      <c r="AM165">
        <f t="shared" si="91"/>
        <v>0.026502965166436767</v>
      </c>
      <c r="AN165">
        <f t="shared" si="91"/>
        <v>0.11715291853029987</v>
      </c>
      <c r="AO165">
        <f t="shared" si="91"/>
        <v>0.049584112906483804</v>
      </c>
      <c r="AQ165">
        <f t="shared" si="91"/>
        <v>0.8058295326762912</v>
      </c>
      <c r="AR165">
        <f t="shared" si="91"/>
        <v>0.19140647579332162</v>
      </c>
      <c r="AS165">
        <f t="shared" si="91"/>
        <v>0.295563696449399</v>
      </c>
      <c r="AU165">
        <f t="shared" si="91"/>
        <v>0.6237171207934555</v>
      </c>
      <c r="AV165">
        <f t="shared" si="91"/>
        <v>0.26561351138955624</v>
      </c>
      <c r="AW165">
        <f t="shared" si="91"/>
        <v>0.20277858427419343</v>
      </c>
      <c r="AY165">
        <f t="shared" si="91"/>
        <v>1.0000000000000002</v>
      </c>
      <c r="AZ165">
        <f t="shared" si="91"/>
        <v>0.03516769584994923</v>
      </c>
      <c r="BA165">
        <f t="shared" si="91"/>
        <v>0.15123830635486815</v>
      </c>
      <c r="BC165">
        <f t="shared" si="91"/>
        <v>0.11909650255753503</v>
      </c>
      <c r="BD165">
        <f t="shared" si="91"/>
        <v>0.21631640202609057</v>
      </c>
      <c r="BE165">
        <f t="shared" si="91"/>
        <v>0.19657319805477635</v>
      </c>
      <c r="BG165">
        <f t="shared" si="91"/>
        <v>0.31996944898725044</v>
      </c>
      <c r="BH165">
        <f t="shared" si="91"/>
        <v>0.11292366466323843</v>
      </c>
      <c r="BI165">
        <f t="shared" si="91"/>
        <v>0.18709741114472944</v>
      </c>
      <c r="BK165">
        <f t="shared" si="76"/>
        <v>0.16059624188361973</v>
      </c>
      <c r="BL165">
        <f t="shared" si="76"/>
        <v>0.3312017059187167</v>
      </c>
      <c r="BM165">
        <f t="shared" si="76"/>
        <v>0.029745044707204866</v>
      </c>
      <c r="BO165">
        <f t="shared" si="76"/>
        <v>0.2748234536111861</v>
      </c>
      <c r="BP165">
        <f t="shared" si="76"/>
        <v>0.04497880966066467</v>
      </c>
      <c r="BQ165">
        <f t="shared" si="76"/>
        <v>0.027321478295003625</v>
      </c>
      <c r="BS165" s="14">
        <f t="shared" si="29"/>
        <v>0.318901072205841</v>
      </c>
      <c r="BT165" s="17" t="s">
        <v>34</v>
      </c>
      <c r="BU165" s="14">
        <v>0.1732052760754094</v>
      </c>
      <c r="BV165" s="17" t="s">
        <v>111</v>
      </c>
    </row>
    <row r="166" spans="1:74" ht="12.75">
      <c r="A166" s="17" t="s">
        <v>35</v>
      </c>
      <c r="C166">
        <f aca="true" t="shared" si="92" ref="C166:AC166">ABS(C113)</f>
        <v>0.007078406946918075</v>
      </c>
      <c r="D166">
        <f t="shared" si="92"/>
        <v>0.25194069879890685</v>
      </c>
      <c r="E166">
        <f t="shared" si="92"/>
        <v>0.2648341676330943</v>
      </c>
      <c r="G166">
        <f t="shared" si="92"/>
        <v>0.08429772382825558</v>
      </c>
      <c r="H166">
        <f t="shared" si="92"/>
        <v>0.09978762731358579</v>
      </c>
      <c r="I166">
        <f t="shared" si="92"/>
        <v>0.041757225774812</v>
      </c>
      <c r="K166">
        <f t="shared" si="92"/>
        <v>0.10461824701559001</v>
      </c>
      <c r="L166">
        <f t="shared" si="92"/>
        <v>0.0908878113156555</v>
      </c>
      <c r="M166">
        <f t="shared" si="92"/>
        <v>0.12836592320290657</v>
      </c>
      <c r="O166">
        <f t="shared" si="92"/>
        <v>0.042388548327149604</v>
      </c>
      <c r="P166">
        <f t="shared" si="92"/>
        <v>0.2782922528954688</v>
      </c>
      <c r="Q166">
        <f t="shared" si="92"/>
        <v>0.26002521276129326</v>
      </c>
      <c r="S166">
        <f t="shared" si="92"/>
        <v>0.15869129396453768</v>
      </c>
      <c r="T166">
        <f t="shared" si="92"/>
        <v>0.259314540626967</v>
      </c>
      <c r="U166">
        <f t="shared" si="92"/>
        <v>0.1513284071737991</v>
      </c>
      <c r="W166">
        <f t="shared" si="92"/>
        <v>0.13135715962035355</v>
      </c>
      <c r="X166">
        <f t="shared" si="92"/>
        <v>0.2165516654864363</v>
      </c>
      <c r="Y166">
        <f t="shared" si="92"/>
        <v>0.1779310613900367</v>
      </c>
      <c r="AA166">
        <f t="shared" si="92"/>
        <v>0.039708354116818924</v>
      </c>
      <c r="AB166">
        <f t="shared" si="92"/>
        <v>0.22774335905318968</v>
      </c>
      <c r="AC166">
        <f t="shared" si="92"/>
        <v>0.17540161305919272</v>
      </c>
      <c r="AE166">
        <f aca="true" t="shared" si="93" ref="AE166:BI166">ABS(AE113)</f>
        <v>0.11774930730564473</v>
      </c>
      <c r="AF166">
        <f t="shared" si="93"/>
        <v>0.24321106119675434</v>
      </c>
      <c r="AG166">
        <f t="shared" si="93"/>
        <v>0.18705220047716117</v>
      </c>
      <c r="AI166">
        <f t="shared" si="93"/>
        <v>0.007703892816546068</v>
      </c>
      <c r="AJ166">
        <f t="shared" si="93"/>
        <v>0.8387829549784143</v>
      </c>
      <c r="AK166">
        <f t="shared" si="93"/>
        <v>0.6335996096510361</v>
      </c>
      <c r="AM166">
        <f t="shared" si="93"/>
        <v>0.25483345909900645</v>
      </c>
      <c r="AN166">
        <f t="shared" si="93"/>
        <v>0.16689999146288362</v>
      </c>
      <c r="AO166">
        <f t="shared" si="93"/>
        <v>0.023185366184650447</v>
      </c>
      <c r="AQ166">
        <f t="shared" si="93"/>
        <v>0.033342193508274325</v>
      </c>
      <c r="AR166">
        <f t="shared" si="93"/>
        <v>0.0724848759233992</v>
      </c>
      <c r="AS166">
        <f t="shared" si="93"/>
        <v>0.009451878821101585</v>
      </c>
      <c r="AU166">
        <f t="shared" si="93"/>
        <v>0.029937387040522342</v>
      </c>
      <c r="AV166">
        <f t="shared" si="93"/>
        <v>0.1730300201791077</v>
      </c>
      <c r="AW166">
        <f t="shared" si="93"/>
        <v>0.1657707394073921</v>
      </c>
      <c r="AY166">
        <f t="shared" si="93"/>
        <v>0.03516769584994923</v>
      </c>
      <c r="AZ166">
        <f t="shared" si="93"/>
        <v>1</v>
      </c>
      <c r="BA166">
        <f t="shared" si="93"/>
        <v>0.5389496129564338</v>
      </c>
      <c r="BC166">
        <f t="shared" si="93"/>
        <v>0.24732466703711892</v>
      </c>
      <c r="BD166">
        <f t="shared" si="93"/>
        <v>0.2311806297565685</v>
      </c>
      <c r="BE166">
        <f t="shared" si="93"/>
        <v>0.1894904702582848</v>
      </c>
      <c r="BG166">
        <f t="shared" si="93"/>
        <v>0.42716476026252337</v>
      </c>
      <c r="BH166">
        <f t="shared" si="93"/>
        <v>0.16452274980115064</v>
      </c>
      <c r="BI166">
        <f t="shared" si="93"/>
        <v>0.0059422234442650795</v>
      </c>
      <c r="BK166">
        <f aca="true" t="shared" si="94" ref="BK166:BQ175">ABS(BK113)</f>
        <v>0.4053518217576262</v>
      </c>
      <c r="BL166">
        <f t="shared" si="94"/>
        <v>0.17300992528407752</v>
      </c>
      <c r="BM166">
        <f t="shared" si="94"/>
        <v>0.04552352113653043</v>
      </c>
      <c r="BO166">
        <f t="shared" si="94"/>
        <v>0.39899011705722986</v>
      </c>
      <c r="BP166">
        <f t="shared" si="94"/>
        <v>0.286427763596063</v>
      </c>
      <c r="BQ166">
        <f t="shared" si="94"/>
        <v>0.008315111929996342</v>
      </c>
      <c r="BS166" s="14">
        <f t="shared" si="29"/>
        <v>0.20209210408793488</v>
      </c>
      <c r="BT166" s="17" t="s">
        <v>35</v>
      </c>
      <c r="BU166" s="14">
        <v>0.1719488510429066</v>
      </c>
      <c r="BV166" s="23" t="s">
        <v>118</v>
      </c>
    </row>
    <row r="167" spans="1:74" ht="12.75">
      <c r="A167" s="17" t="s">
        <v>121</v>
      </c>
      <c r="C167">
        <f aca="true" t="shared" si="95" ref="C167:AC167">ABS(C114)</f>
        <v>0.08747391402277326</v>
      </c>
      <c r="D167">
        <f t="shared" si="95"/>
        <v>0.1730348451183229</v>
      </c>
      <c r="E167">
        <f t="shared" si="95"/>
        <v>0.021642263379779255</v>
      </c>
      <c r="G167">
        <f t="shared" si="95"/>
        <v>0.15143670601198206</v>
      </c>
      <c r="H167">
        <f t="shared" si="95"/>
        <v>0.1857630321568868</v>
      </c>
      <c r="I167">
        <f t="shared" si="95"/>
        <v>0.10844422915293804</v>
      </c>
      <c r="K167">
        <f t="shared" si="95"/>
        <v>0.1995445727314983</v>
      </c>
      <c r="L167">
        <f t="shared" si="95"/>
        <v>0.07106703531575713</v>
      </c>
      <c r="M167">
        <f t="shared" si="95"/>
        <v>0.19113203485085833</v>
      </c>
      <c r="O167">
        <f t="shared" si="95"/>
        <v>0.09687407095986389</v>
      </c>
      <c r="P167">
        <f t="shared" si="95"/>
        <v>0.19254530892921362</v>
      </c>
      <c r="Q167">
        <f t="shared" si="95"/>
        <v>0.3602773142988933</v>
      </c>
      <c r="S167">
        <f t="shared" si="95"/>
        <v>0.24409325238454455</v>
      </c>
      <c r="T167">
        <f t="shared" si="95"/>
        <v>0.24657881552282326</v>
      </c>
      <c r="U167">
        <f t="shared" si="95"/>
        <v>0.23581736574066756</v>
      </c>
      <c r="W167">
        <f t="shared" si="95"/>
        <v>0.04310146835458693</v>
      </c>
      <c r="X167">
        <f t="shared" si="95"/>
        <v>0.08565978732424451</v>
      </c>
      <c r="Y167">
        <f t="shared" si="95"/>
        <v>0.07556223451529442</v>
      </c>
      <c r="AA167">
        <f t="shared" si="95"/>
        <v>0.05034842672814585</v>
      </c>
      <c r="AB167">
        <f t="shared" si="95"/>
        <v>0.13031795499265486</v>
      </c>
      <c r="AC167">
        <f t="shared" si="95"/>
        <v>0.11964356038357905</v>
      </c>
      <c r="AE167">
        <f aca="true" t="shared" si="96" ref="AE167:BI167">ABS(AE114)</f>
        <v>0.03621764609630765</v>
      </c>
      <c r="AF167">
        <f t="shared" si="96"/>
        <v>0.1543835577348066</v>
      </c>
      <c r="AG167">
        <f t="shared" si="96"/>
        <v>0.0813014972404194</v>
      </c>
      <c r="AI167">
        <f t="shared" si="96"/>
        <v>0.1538098372855568</v>
      </c>
      <c r="AJ167">
        <f t="shared" si="96"/>
        <v>0.5058676945436096</v>
      </c>
      <c r="AK167">
        <f t="shared" si="96"/>
        <v>0.5407913436211541</v>
      </c>
      <c r="AM167">
        <f t="shared" si="96"/>
        <v>0.09095055146087724</v>
      </c>
      <c r="AN167">
        <f t="shared" si="96"/>
        <v>0.1136691387065661</v>
      </c>
      <c r="AO167">
        <f t="shared" si="96"/>
        <v>0.014931487935445934</v>
      </c>
      <c r="AQ167">
        <f t="shared" si="96"/>
        <v>0.049057701124361884</v>
      </c>
      <c r="AR167">
        <f t="shared" si="96"/>
        <v>0.0510401039956368</v>
      </c>
      <c r="AS167">
        <f t="shared" si="96"/>
        <v>0.036026899186834264</v>
      </c>
      <c r="AU167">
        <f t="shared" si="96"/>
        <v>0.03686258480480291</v>
      </c>
      <c r="AV167">
        <f t="shared" si="96"/>
        <v>0.036754585337496516</v>
      </c>
      <c r="AW167">
        <f t="shared" si="96"/>
        <v>0.05782095937453035</v>
      </c>
      <c r="AY167">
        <f t="shared" si="96"/>
        <v>0.15123830635486815</v>
      </c>
      <c r="AZ167">
        <f t="shared" si="96"/>
        <v>0.5389496129564338</v>
      </c>
      <c r="BA167">
        <f t="shared" si="96"/>
        <v>1</v>
      </c>
      <c r="BC167">
        <f t="shared" si="96"/>
        <v>0.14736531672673153</v>
      </c>
      <c r="BD167">
        <f t="shared" si="96"/>
        <v>0.07569629277478584</v>
      </c>
      <c r="BE167">
        <f t="shared" si="96"/>
        <v>0.07253103143629559</v>
      </c>
      <c r="BG167">
        <f t="shared" si="96"/>
        <v>0.16790342184085622</v>
      </c>
      <c r="BH167">
        <f t="shared" si="96"/>
        <v>0.34262665405818676</v>
      </c>
      <c r="BI167">
        <f t="shared" si="96"/>
        <v>0.2880552600047958</v>
      </c>
      <c r="BK167">
        <f t="shared" si="94"/>
        <v>0.47233945629043766</v>
      </c>
      <c r="BL167">
        <f t="shared" si="94"/>
        <v>0.14044344692565378</v>
      </c>
      <c r="BM167">
        <f t="shared" si="94"/>
        <v>0.2053536620699894</v>
      </c>
      <c r="BO167">
        <f t="shared" si="94"/>
        <v>0.20535429621764598</v>
      </c>
      <c r="BP167">
        <f t="shared" si="94"/>
        <v>0.055166695103596196</v>
      </c>
      <c r="BQ167">
        <f t="shared" si="94"/>
        <v>0.059853250617190906</v>
      </c>
      <c r="BS167" s="14">
        <f t="shared" si="29"/>
        <v>0.17554353891570937</v>
      </c>
      <c r="BT167" s="17" t="s">
        <v>121</v>
      </c>
      <c r="BU167" s="14">
        <v>0.16893632437072853</v>
      </c>
      <c r="BV167" s="20" t="s">
        <v>30</v>
      </c>
    </row>
    <row r="168" spans="1:74" ht="12.75">
      <c r="A168" s="17" t="s">
        <v>37</v>
      </c>
      <c r="C168">
        <f aca="true" t="shared" si="97" ref="C168:BI168">ABS(C115)</f>
        <v>0.11737591432211483</v>
      </c>
      <c r="D168">
        <f t="shared" si="97"/>
        <v>0.24871508597059644</v>
      </c>
      <c r="E168">
        <f t="shared" si="97"/>
        <v>0.4433047475955501</v>
      </c>
      <c r="G168">
        <f t="shared" si="97"/>
        <v>0.06878212407617554</v>
      </c>
      <c r="H168">
        <f t="shared" si="97"/>
        <v>0.07004659060077585</v>
      </c>
      <c r="I168">
        <f t="shared" si="97"/>
        <v>0.06894373099367149</v>
      </c>
      <c r="K168">
        <f t="shared" si="97"/>
        <v>0.0966914560389065</v>
      </c>
      <c r="L168">
        <f t="shared" si="97"/>
        <v>0.13528534855470473</v>
      </c>
      <c r="M168">
        <f t="shared" si="97"/>
        <v>0.1757496347862468</v>
      </c>
      <c r="O168">
        <f t="shared" si="97"/>
        <v>0.16273609693845387</v>
      </c>
      <c r="P168">
        <f t="shared" si="97"/>
        <v>0.02850522691633208</v>
      </c>
      <c r="Q168">
        <f t="shared" si="97"/>
        <v>0.12725191874811306</v>
      </c>
      <c r="S168">
        <f t="shared" si="97"/>
        <v>0.062343214261924865</v>
      </c>
      <c r="T168">
        <f t="shared" si="97"/>
        <v>0.262721237411241</v>
      </c>
      <c r="U168">
        <f t="shared" si="97"/>
        <v>0.1861002669260909</v>
      </c>
      <c r="W168">
        <f t="shared" si="97"/>
        <v>0.1792330207088641</v>
      </c>
      <c r="X168">
        <f t="shared" si="97"/>
        <v>0.6695300599321534</v>
      </c>
      <c r="Y168">
        <f t="shared" si="97"/>
        <v>0.4002651375699606</v>
      </c>
      <c r="AA168">
        <f t="shared" si="97"/>
        <v>0.13065981285123485</v>
      </c>
      <c r="AB168">
        <f t="shared" si="97"/>
        <v>0.6367010070636361</v>
      </c>
      <c r="AC168">
        <f t="shared" si="97"/>
        <v>0.37717243073819207</v>
      </c>
      <c r="AE168">
        <f t="shared" si="97"/>
        <v>0.13598217428167717</v>
      </c>
      <c r="AF168">
        <f t="shared" si="97"/>
        <v>0.5599677837044167</v>
      </c>
      <c r="AG168">
        <f t="shared" si="97"/>
        <v>0.4435794369303473</v>
      </c>
      <c r="AI168">
        <f t="shared" si="97"/>
        <v>0.06591081275887087</v>
      </c>
      <c r="AJ168">
        <f t="shared" si="97"/>
        <v>0.1842025737029076</v>
      </c>
      <c r="AK168">
        <f t="shared" si="97"/>
        <v>0.2127372390342771</v>
      </c>
      <c r="AM168">
        <f t="shared" si="97"/>
        <v>0.38351942272832207</v>
      </c>
      <c r="AN168">
        <f t="shared" si="97"/>
        <v>0.12155878490468164</v>
      </c>
      <c r="AO168">
        <f t="shared" si="97"/>
        <v>0.08084398770975428</v>
      </c>
      <c r="AQ168">
        <f t="shared" si="97"/>
        <v>0.08305192573906985</v>
      </c>
      <c r="AR168">
        <f t="shared" si="97"/>
        <v>0.007087828472207826</v>
      </c>
      <c r="AS168">
        <f t="shared" si="97"/>
        <v>0.25044159640798147</v>
      </c>
      <c r="AU168">
        <f t="shared" si="97"/>
        <v>0.04227762131220635</v>
      </c>
      <c r="AV168">
        <f t="shared" si="97"/>
        <v>0.36827970393802084</v>
      </c>
      <c r="AW168">
        <f t="shared" si="97"/>
        <v>0.33009966373760824</v>
      </c>
      <c r="AY168">
        <f t="shared" si="97"/>
        <v>0.11909650255753503</v>
      </c>
      <c r="AZ168">
        <f t="shared" si="97"/>
        <v>0.24732466703711892</v>
      </c>
      <c r="BA168">
        <f t="shared" si="97"/>
        <v>0.14736531672673153</v>
      </c>
      <c r="BC168">
        <f t="shared" si="97"/>
        <v>1.0000000000000002</v>
      </c>
      <c r="BD168">
        <f t="shared" si="97"/>
        <v>0.5306255509979818</v>
      </c>
      <c r="BE168">
        <f t="shared" si="97"/>
        <v>0.2342372391197302</v>
      </c>
      <c r="BG168">
        <f t="shared" si="97"/>
        <v>0.3363071340588878</v>
      </c>
      <c r="BH168">
        <f t="shared" si="97"/>
        <v>0.3476521712721755</v>
      </c>
      <c r="BI168">
        <f t="shared" si="97"/>
        <v>0.26483933011853683</v>
      </c>
      <c r="BK168">
        <f t="shared" si="94"/>
        <v>0.34787167537027575</v>
      </c>
      <c r="BL168">
        <f t="shared" si="94"/>
        <v>0.05851897681414644</v>
      </c>
      <c r="BM168">
        <f t="shared" si="94"/>
        <v>0.1430791927999593</v>
      </c>
      <c r="BO168">
        <f t="shared" si="94"/>
        <v>0.23192032523038966</v>
      </c>
      <c r="BP168">
        <f t="shared" si="94"/>
        <v>0.18364223150274964</v>
      </c>
      <c r="BQ168">
        <f t="shared" si="94"/>
        <v>0.09726039276272269</v>
      </c>
      <c r="BS168" s="14">
        <f t="shared" si="29"/>
        <v>0.23936069264188692</v>
      </c>
      <c r="BT168" s="17" t="s">
        <v>37</v>
      </c>
      <c r="BU168" s="14">
        <v>0.16495967788603372</v>
      </c>
      <c r="BV168" s="17" t="s">
        <v>123</v>
      </c>
    </row>
    <row r="169" spans="1:74" ht="12.75">
      <c r="A169" s="17" t="s">
        <v>38</v>
      </c>
      <c r="C169">
        <f aca="true" t="shared" si="98" ref="C169:AC169">ABS(C116)</f>
        <v>0.26663235819936476</v>
      </c>
      <c r="D169">
        <f t="shared" si="98"/>
        <v>0.008688527163960371</v>
      </c>
      <c r="E169">
        <f t="shared" si="98"/>
        <v>0.2900483708518947</v>
      </c>
      <c r="G169">
        <f t="shared" si="98"/>
        <v>0.2874180314169525</v>
      </c>
      <c r="H169">
        <f t="shared" si="98"/>
        <v>0.01930594515983842</v>
      </c>
      <c r="I169">
        <f t="shared" si="98"/>
        <v>0.19924739669715183</v>
      </c>
      <c r="K169">
        <f t="shared" si="98"/>
        <v>0.31278054781829845</v>
      </c>
      <c r="L169">
        <f t="shared" si="98"/>
        <v>0.06469123100398752</v>
      </c>
      <c r="M169">
        <f t="shared" si="98"/>
        <v>0.031105473041471963</v>
      </c>
      <c r="O169">
        <f t="shared" si="98"/>
        <v>0.38835593254598133</v>
      </c>
      <c r="P169">
        <f t="shared" si="98"/>
        <v>0.09281558264731707</v>
      </c>
      <c r="Q169">
        <f t="shared" si="98"/>
        <v>0.07341242527195972</v>
      </c>
      <c r="S169">
        <f t="shared" si="98"/>
        <v>0.3139929823197121</v>
      </c>
      <c r="T169">
        <f t="shared" si="98"/>
        <v>0.0042928263716031706</v>
      </c>
      <c r="U169">
        <f t="shared" si="98"/>
        <v>0.07331490364448477</v>
      </c>
      <c r="W169">
        <f t="shared" si="98"/>
        <v>0.27915697673343465</v>
      </c>
      <c r="X169">
        <f t="shared" si="98"/>
        <v>0.11889072616687586</v>
      </c>
      <c r="Y169">
        <f t="shared" si="98"/>
        <v>0.27252166520794335</v>
      </c>
      <c r="AA169">
        <f t="shared" si="98"/>
        <v>0.28861721646199184</v>
      </c>
      <c r="AB169">
        <f t="shared" si="98"/>
        <v>0.08407483618700926</v>
      </c>
      <c r="AC169">
        <f t="shared" si="98"/>
        <v>0.20852174523041142</v>
      </c>
      <c r="AE169">
        <f aca="true" t="shared" si="99" ref="AE169:BI169">ABS(AE116)</f>
        <v>0.27081912867344177</v>
      </c>
      <c r="AF169">
        <f t="shared" si="99"/>
        <v>0.04538661708521682</v>
      </c>
      <c r="AG169">
        <f t="shared" si="99"/>
        <v>0.2665161543906379</v>
      </c>
      <c r="AI169">
        <f t="shared" si="99"/>
        <v>0.18346015998105847</v>
      </c>
      <c r="AJ169">
        <f t="shared" si="99"/>
        <v>0.14232697309511025</v>
      </c>
      <c r="AK169">
        <f t="shared" si="99"/>
        <v>0.21470969507642412</v>
      </c>
      <c r="AM169">
        <f t="shared" si="99"/>
        <v>0.11573364323855975</v>
      </c>
      <c r="AN169">
        <f t="shared" si="99"/>
        <v>0.1373702129362704</v>
      </c>
      <c r="AO169">
        <f t="shared" si="99"/>
        <v>0.24894541606115364</v>
      </c>
      <c r="AQ169">
        <f t="shared" si="99"/>
        <v>0.2775975792074855</v>
      </c>
      <c r="AR169">
        <f t="shared" si="99"/>
        <v>0.031728733336846136</v>
      </c>
      <c r="AS169">
        <f t="shared" si="99"/>
        <v>0.16486541543160368</v>
      </c>
      <c r="AU169">
        <f t="shared" si="99"/>
        <v>0.243050047548204</v>
      </c>
      <c r="AV169">
        <f t="shared" si="99"/>
        <v>0.08739321445946141</v>
      </c>
      <c r="AW169">
        <f t="shared" si="99"/>
        <v>0.27506730586557954</v>
      </c>
      <c r="AY169">
        <f t="shared" si="99"/>
        <v>0.21631640202609057</v>
      </c>
      <c r="AZ169">
        <f t="shared" si="99"/>
        <v>0.2311806297565685</v>
      </c>
      <c r="BA169">
        <f t="shared" si="99"/>
        <v>0.07569629277478584</v>
      </c>
      <c r="BC169">
        <f t="shared" si="99"/>
        <v>0.5306255509979818</v>
      </c>
      <c r="BD169">
        <f t="shared" si="99"/>
        <v>1</v>
      </c>
      <c r="BE169">
        <f t="shared" si="99"/>
        <v>0.4653400601574428</v>
      </c>
      <c r="BG169">
        <f t="shared" si="99"/>
        <v>0.1236632545225584</v>
      </c>
      <c r="BH169">
        <f t="shared" si="99"/>
        <v>0.28165126994022605</v>
      </c>
      <c r="BI169">
        <f t="shared" si="99"/>
        <v>0.14610428130289158</v>
      </c>
      <c r="BK169">
        <f t="shared" si="94"/>
        <v>0.12830755540750532</v>
      </c>
      <c r="BL169">
        <f t="shared" si="94"/>
        <v>0.04393616947042606</v>
      </c>
      <c r="BM169">
        <f t="shared" si="94"/>
        <v>0.23808284160517154</v>
      </c>
      <c r="BO169">
        <f t="shared" si="94"/>
        <v>0.2428109528963864</v>
      </c>
      <c r="BP169">
        <f t="shared" si="94"/>
        <v>0.03861590775925178</v>
      </c>
      <c r="BQ169">
        <f t="shared" si="94"/>
        <v>0.04854521820383069</v>
      </c>
      <c r="BS169" s="14">
        <f t="shared" si="29"/>
        <v>0.19987710555587876</v>
      </c>
      <c r="BT169" s="17" t="s">
        <v>38</v>
      </c>
      <c r="BU169" s="14">
        <v>0.16447249210738862</v>
      </c>
      <c r="BV169" s="20" t="s">
        <v>24</v>
      </c>
    </row>
    <row r="170" spans="1:74" ht="12.75">
      <c r="A170" s="17" t="s">
        <v>122</v>
      </c>
      <c r="C170">
        <f aca="true" t="shared" si="100" ref="C170:AC170">ABS(C117)</f>
        <v>0.07069100930250402</v>
      </c>
      <c r="D170">
        <f t="shared" si="100"/>
        <v>0.10612771599825797</v>
      </c>
      <c r="E170">
        <f t="shared" si="100"/>
        <v>0.3127554460010443</v>
      </c>
      <c r="G170">
        <f t="shared" si="100"/>
        <v>0.08998657909620202</v>
      </c>
      <c r="H170">
        <f t="shared" si="100"/>
        <v>0.14366646761293742</v>
      </c>
      <c r="I170">
        <f t="shared" si="100"/>
        <v>0.1760215629679455</v>
      </c>
      <c r="K170">
        <f t="shared" si="100"/>
        <v>0.10356918183434374</v>
      </c>
      <c r="L170">
        <f t="shared" si="100"/>
        <v>0.15569090259925564</v>
      </c>
      <c r="M170">
        <f t="shared" si="100"/>
        <v>0.09404195801503211</v>
      </c>
      <c r="O170">
        <f t="shared" si="100"/>
        <v>0.012891532245144895</v>
      </c>
      <c r="P170">
        <f t="shared" si="100"/>
        <v>0.25107808024409933</v>
      </c>
      <c r="Q170">
        <f t="shared" si="100"/>
        <v>0.10611349713530013</v>
      </c>
      <c r="S170">
        <f t="shared" si="100"/>
        <v>0.02853392448393672</v>
      </c>
      <c r="T170">
        <f t="shared" si="100"/>
        <v>0.03143284995014899</v>
      </c>
      <c r="U170">
        <f t="shared" si="100"/>
        <v>0.1487486961493823</v>
      </c>
      <c r="W170">
        <f t="shared" si="100"/>
        <v>0.08708729014139287</v>
      </c>
      <c r="X170">
        <f t="shared" si="100"/>
        <v>0.08461661547489921</v>
      </c>
      <c r="Y170">
        <f t="shared" si="100"/>
        <v>0.4299042057551119</v>
      </c>
      <c r="AA170">
        <f t="shared" si="100"/>
        <v>0.0670767305669323</v>
      </c>
      <c r="AB170">
        <f t="shared" si="100"/>
        <v>0.04699012352700984</v>
      </c>
      <c r="AC170">
        <f t="shared" si="100"/>
        <v>0.3880617230198203</v>
      </c>
      <c r="AE170">
        <f aca="true" t="shared" si="101" ref="AE170:BI170">ABS(AE117)</f>
        <v>0.08360880432462069</v>
      </c>
      <c r="AF170">
        <f t="shared" si="101"/>
        <v>0.02862789630198326</v>
      </c>
      <c r="AG170">
        <f t="shared" si="101"/>
        <v>0.411542239576577</v>
      </c>
      <c r="AI170">
        <f t="shared" si="101"/>
        <v>0.2401780577872404</v>
      </c>
      <c r="AJ170">
        <f t="shared" si="101"/>
        <v>0.11365659437162785</v>
      </c>
      <c r="AK170">
        <f t="shared" si="101"/>
        <v>0.13572555861797894</v>
      </c>
      <c r="AM170">
        <f t="shared" si="101"/>
        <v>0.14208361745971085</v>
      </c>
      <c r="AN170">
        <f t="shared" si="101"/>
        <v>0.17065105821049295</v>
      </c>
      <c r="AO170">
        <f t="shared" si="101"/>
        <v>0.09132323399744596</v>
      </c>
      <c r="AQ170">
        <f t="shared" si="101"/>
        <v>0.08567162448240917</v>
      </c>
      <c r="AR170">
        <f t="shared" si="101"/>
        <v>0.1136941022871837</v>
      </c>
      <c r="AS170">
        <f t="shared" si="101"/>
        <v>0.05114719784089221</v>
      </c>
      <c r="AU170">
        <f t="shared" si="101"/>
        <v>0.0009897039261754458</v>
      </c>
      <c r="AV170">
        <f t="shared" si="101"/>
        <v>0.10515424114891406</v>
      </c>
      <c r="AW170">
        <f t="shared" si="101"/>
        <v>0.4717830192085747</v>
      </c>
      <c r="AY170">
        <f t="shared" si="101"/>
        <v>0.19657319805477635</v>
      </c>
      <c r="AZ170">
        <f t="shared" si="101"/>
        <v>0.1894904702582848</v>
      </c>
      <c r="BA170">
        <f t="shared" si="101"/>
        <v>0.07253103143629559</v>
      </c>
      <c r="BC170">
        <f t="shared" si="101"/>
        <v>0.2342372391197302</v>
      </c>
      <c r="BD170">
        <f t="shared" si="101"/>
        <v>0.4653400601574428</v>
      </c>
      <c r="BE170">
        <f t="shared" si="101"/>
        <v>1</v>
      </c>
      <c r="BG170">
        <f t="shared" si="101"/>
        <v>0.056946935777254654</v>
      </c>
      <c r="BH170">
        <f t="shared" si="101"/>
        <v>0.1271762338718311</v>
      </c>
      <c r="BI170">
        <f t="shared" si="101"/>
        <v>0.03233881797598297</v>
      </c>
      <c r="BK170">
        <f t="shared" si="94"/>
        <v>0.14406741695553069</v>
      </c>
      <c r="BL170">
        <f t="shared" si="94"/>
        <v>0.3036419764684395</v>
      </c>
      <c r="BM170">
        <f t="shared" si="94"/>
        <v>0.001011370128353765</v>
      </c>
      <c r="BO170">
        <f t="shared" si="94"/>
        <v>0.16181022270218365</v>
      </c>
      <c r="BP170">
        <f t="shared" si="94"/>
        <v>0.019900634688527506</v>
      </c>
      <c r="BQ170">
        <f t="shared" si="94"/>
        <v>0.06548369614863053</v>
      </c>
      <c r="BS170" s="14">
        <f t="shared" si="29"/>
        <v>0.16179357540011358</v>
      </c>
      <c r="BT170" s="17" t="s">
        <v>122</v>
      </c>
      <c r="BU170" s="14">
        <v>0.16288750731559928</v>
      </c>
      <c r="BV170" s="17" t="s">
        <v>71</v>
      </c>
    </row>
    <row r="171" spans="1:74" ht="12.75">
      <c r="A171" s="17" t="s">
        <v>110</v>
      </c>
      <c r="C171">
        <f aca="true" t="shared" si="102" ref="C171:BI171">ABS(C118)</f>
        <v>0.018231465851941596</v>
      </c>
      <c r="D171">
        <f t="shared" si="102"/>
        <v>0.29368724306124494</v>
      </c>
      <c r="E171">
        <f t="shared" si="102"/>
        <v>0.23740408841592744</v>
      </c>
      <c r="G171">
        <f t="shared" si="102"/>
        <v>0.07021785623376563</v>
      </c>
      <c r="H171">
        <f t="shared" si="102"/>
        <v>0.20589149758497585</v>
      </c>
      <c r="I171">
        <f t="shared" si="102"/>
        <v>0.03503275845741412</v>
      </c>
      <c r="K171">
        <f t="shared" si="102"/>
        <v>0.06419306013021014</v>
      </c>
      <c r="L171">
        <f t="shared" si="102"/>
        <v>0.2046838992087586</v>
      </c>
      <c r="M171">
        <f t="shared" si="102"/>
        <v>0.2628768070910311</v>
      </c>
      <c r="O171">
        <f t="shared" si="102"/>
        <v>0.057931467827294615</v>
      </c>
      <c r="P171">
        <f t="shared" si="102"/>
        <v>0.15633179617671045</v>
      </c>
      <c r="Q171">
        <f t="shared" si="102"/>
        <v>0.23026352112996093</v>
      </c>
      <c r="S171">
        <f t="shared" si="102"/>
        <v>0.17325722394134635</v>
      </c>
      <c r="T171">
        <f t="shared" si="102"/>
        <v>0.18233101983605188</v>
      </c>
      <c r="U171">
        <f t="shared" si="102"/>
        <v>0.10549560760939798</v>
      </c>
      <c r="W171">
        <f t="shared" si="102"/>
        <v>0.06331559452644608</v>
      </c>
      <c r="X171">
        <f t="shared" si="102"/>
        <v>0.331164460488043</v>
      </c>
      <c r="Y171">
        <f t="shared" si="102"/>
        <v>0.04035715066424244</v>
      </c>
      <c r="AA171">
        <f t="shared" si="102"/>
        <v>0.013737695800088951</v>
      </c>
      <c r="AB171">
        <f t="shared" si="102"/>
        <v>0.40668511800742113</v>
      </c>
      <c r="AC171">
        <f t="shared" si="102"/>
        <v>0.06531944187992013</v>
      </c>
      <c r="AE171">
        <f t="shared" si="102"/>
        <v>0.02236092874432452</v>
      </c>
      <c r="AF171">
        <f t="shared" si="102"/>
        <v>0.3858503145201024</v>
      </c>
      <c r="AG171">
        <f t="shared" si="102"/>
        <v>0.013088035228604553</v>
      </c>
      <c r="AI171">
        <f t="shared" si="102"/>
        <v>0.27880065781255836</v>
      </c>
      <c r="AJ171">
        <f t="shared" si="102"/>
        <v>0.34549121304658237</v>
      </c>
      <c r="AK171">
        <f t="shared" si="102"/>
        <v>0.14523877810038338</v>
      </c>
      <c r="AM171">
        <f t="shared" si="102"/>
        <v>0.12443137993727527</v>
      </c>
      <c r="AN171">
        <f t="shared" si="102"/>
        <v>0.08221144884593702</v>
      </c>
      <c r="AO171">
        <f t="shared" si="102"/>
        <v>0.24567228496554944</v>
      </c>
      <c r="AQ171">
        <f t="shared" si="102"/>
        <v>0.03558116653446074</v>
      </c>
      <c r="AR171">
        <f t="shared" si="102"/>
        <v>0.021087015699576182</v>
      </c>
      <c r="AS171">
        <f t="shared" si="102"/>
        <v>0.0607531204924003</v>
      </c>
      <c r="AU171">
        <f t="shared" si="102"/>
        <v>0.14912084457426014</v>
      </c>
      <c r="AV171">
        <f t="shared" si="102"/>
        <v>0.20140085424130905</v>
      </c>
      <c r="AW171">
        <f t="shared" si="102"/>
        <v>0.09536124863169675</v>
      </c>
      <c r="AY171">
        <f t="shared" si="102"/>
        <v>0.31996944898725044</v>
      </c>
      <c r="AZ171">
        <f t="shared" si="102"/>
        <v>0.42716476026252337</v>
      </c>
      <c r="BA171">
        <f t="shared" si="102"/>
        <v>0.16790342184085622</v>
      </c>
      <c r="BC171">
        <f t="shared" si="102"/>
        <v>0.3363071340588878</v>
      </c>
      <c r="BD171">
        <f t="shared" si="102"/>
        <v>0.1236632545225584</v>
      </c>
      <c r="BE171">
        <f t="shared" si="102"/>
        <v>0.056946935777254654</v>
      </c>
      <c r="BG171">
        <f t="shared" si="102"/>
        <v>1</v>
      </c>
      <c r="BH171">
        <f t="shared" si="102"/>
        <v>0.18291270570519733</v>
      </c>
      <c r="BI171">
        <f t="shared" si="102"/>
        <v>0.14074417356707497</v>
      </c>
      <c r="BK171">
        <f t="shared" si="94"/>
        <v>0.17811258892265605</v>
      </c>
      <c r="BL171">
        <f t="shared" si="94"/>
        <v>0.07044529271706605</v>
      </c>
      <c r="BM171">
        <f t="shared" si="94"/>
        <v>0.07287643903959203</v>
      </c>
      <c r="BO171">
        <f t="shared" si="94"/>
        <v>0.3223688010316471</v>
      </c>
      <c r="BP171">
        <f t="shared" si="94"/>
        <v>0.32679050284206773</v>
      </c>
      <c r="BQ171">
        <f t="shared" si="94"/>
        <v>0.09493138059736954</v>
      </c>
      <c r="BS171" s="14">
        <f t="shared" si="29"/>
        <v>0.181294017748416</v>
      </c>
      <c r="BT171" s="17" t="s">
        <v>110</v>
      </c>
      <c r="BU171" s="14">
        <v>0.16179357540011358</v>
      </c>
      <c r="BV171" s="17" t="s">
        <v>122</v>
      </c>
    </row>
    <row r="172" spans="1:74" ht="12.75">
      <c r="A172" s="17" t="s">
        <v>111</v>
      </c>
      <c r="C172">
        <f aca="true" t="shared" si="103" ref="C172:AC172">ABS(C119)</f>
        <v>0.1547076958382687</v>
      </c>
      <c r="D172">
        <f t="shared" si="103"/>
        <v>0.2667263305434751</v>
      </c>
      <c r="E172">
        <f t="shared" si="103"/>
        <v>0.25107248491786877</v>
      </c>
      <c r="G172">
        <f t="shared" si="103"/>
        <v>0.11889085098260564</v>
      </c>
      <c r="H172">
        <f t="shared" si="103"/>
        <v>0.18140425388103862</v>
      </c>
      <c r="I172">
        <f t="shared" si="103"/>
        <v>0.022667423793177623</v>
      </c>
      <c r="K172">
        <f t="shared" si="103"/>
        <v>0.13213113633836093</v>
      </c>
      <c r="L172">
        <f t="shared" si="103"/>
        <v>0.04139249162965587</v>
      </c>
      <c r="M172">
        <f t="shared" si="103"/>
        <v>0.09857931050342444</v>
      </c>
      <c r="O172">
        <f t="shared" si="103"/>
        <v>0.17340962177101701</v>
      </c>
      <c r="P172">
        <f t="shared" si="103"/>
        <v>0.18044894705386727</v>
      </c>
      <c r="Q172">
        <f t="shared" si="103"/>
        <v>0.1766827187712171</v>
      </c>
      <c r="S172">
        <f t="shared" si="103"/>
        <v>0.06907588756007316</v>
      </c>
      <c r="T172">
        <f t="shared" si="103"/>
        <v>0.21059642591204253</v>
      </c>
      <c r="U172">
        <f t="shared" si="103"/>
        <v>0.21213402108221638</v>
      </c>
      <c r="W172">
        <f t="shared" si="103"/>
        <v>0.2029439546237085</v>
      </c>
      <c r="X172">
        <f t="shared" si="103"/>
        <v>0.19927403975688576</v>
      </c>
      <c r="Y172">
        <f t="shared" si="103"/>
        <v>0.09789188794884864</v>
      </c>
      <c r="AA172">
        <f t="shared" si="103"/>
        <v>0.1792146062269717</v>
      </c>
      <c r="AB172">
        <f t="shared" si="103"/>
        <v>0.22780297966675017</v>
      </c>
      <c r="AC172">
        <f t="shared" si="103"/>
        <v>0.11454608646475067</v>
      </c>
      <c r="AE172">
        <f aca="true" t="shared" si="104" ref="AE172:BI172">ABS(AE119)</f>
        <v>0.18882973474354725</v>
      </c>
      <c r="AF172">
        <f t="shared" si="104"/>
        <v>0.20250819253772293</v>
      </c>
      <c r="AG172">
        <f t="shared" si="104"/>
        <v>0.11435233106290836</v>
      </c>
      <c r="AI172">
        <f t="shared" si="104"/>
        <v>0.06148255168062813</v>
      </c>
      <c r="AJ172">
        <f t="shared" si="104"/>
        <v>0.10002636880214223</v>
      </c>
      <c r="AK172">
        <f t="shared" si="104"/>
        <v>0.11741051039534282</v>
      </c>
      <c r="AM172">
        <f t="shared" si="104"/>
        <v>0.08394371691443618</v>
      </c>
      <c r="AN172">
        <f t="shared" si="104"/>
        <v>0.07612104596614089</v>
      </c>
      <c r="AO172">
        <f t="shared" si="104"/>
        <v>0.059263088276748435</v>
      </c>
      <c r="AQ172">
        <f t="shared" si="104"/>
        <v>0.13860074215169407</v>
      </c>
      <c r="AR172">
        <f t="shared" si="104"/>
        <v>0.08626300153708223</v>
      </c>
      <c r="AS172">
        <f t="shared" si="104"/>
        <v>0.06037803468551174</v>
      </c>
      <c r="AU172">
        <f t="shared" si="104"/>
        <v>0.12499409981456634</v>
      </c>
      <c r="AV172">
        <f t="shared" si="104"/>
        <v>0.12889082932172835</v>
      </c>
      <c r="AW172">
        <f t="shared" si="104"/>
        <v>0.08751698572828003</v>
      </c>
      <c r="AY172">
        <f t="shared" si="104"/>
        <v>0.11292366466323843</v>
      </c>
      <c r="AZ172">
        <f t="shared" si="104"/>
        <v>0.16452274980115064</v>
      </c>
      <c r="BA172">
        <f t="shared" si="104"/>
        <v>0.34262665405818676</v>
      </c>
      <c r="BC172">
        <f t="shared" si="104"/>
        <v>0.3476521712721755</v>
      </c>
      <c r="BD172">
        <f t="shared" si="104"/>
        <v>0.28165126994022605</v>
      </c>
      <c r="BE172">
        <f t="shared" si="104"/>
        <v>0.1271762338718311</v>
      </c>
      <c r="BG172">
        <f t="shared" si="104"/>
        <v>0.18291270570519733</v>
      </c>
      <c r="BH172">
        <f t="shared" si="104"/>
        <v>1</v>
      </c>
      <c r="BI172">
        <f t="shared" si="104"/>
        <v>0.5196400049806938</v>
      </c>
      <c r="BK172">
        <f t="shared" si="94"/>
        <v>0.09244818134294015</v>
      </c>
      <c r="BL172">
        <f t="shared" si="94"/>
        <v>0.07986548455675932</v>
      </c>
      <c r="BM172">
        <f t="shared" si="94"/>
        <v>0.17695008494694267</v>
      </c>
      <c r="BO172">
        <f t="shared" si="94"/>
        <v>0.227028900889176</v>
      </c>
      <c r="BP172">
        <f t="shared" si="94"/>
        <v>0.12101124760828406</v>
      </c>
      <c r="BQ172">
        <f t="shared" si="94"/>
        <v>0.11488533732437577</v>
      </c>
      <c r="BS172" s="14">
        <f t="shared" si="29"/>
        <v>0.1732052760754094</v>
      </c>
      <c r="BT172" s="17" t="s">
        <v>111</v>
      </c>
      <c r="BU172" s="14">
        <v>0.1587500850621659</v>
      </c>
      <c r="BV172" s="20" t="s">
        <v>117</v>
      </c>
    </row>
    <row r="173" spans="1:74" ht="12.75">
      <c r="A173" s="17" t="s">
        <v>123</v>
      </c>
      <c r="C173">
        <f aca="true" t="shared" si="105" ref="C173:AC173">ABS(C120)</f>
        <v>0.28085955171095217</v>
      </c>
      <c r="D173">
        <f t="shared" si="105"/>
        <v>0.184958715938985</v>
      </c>
      <c r="E173">
        <f t="shared" si="105"/>
        <v>0.09690882994830873</v>
      </c>
      <c r="G173">
        <f t="shared" si="105"/>
        <v>0.25277686311260117</v>
      </c>
      <c r="H173">
        <f t="shared" si="105"/>
        <v>0.054931055861615924</v>
      </c>
      <c r="I173">
        <f t="shared" si="105"/>
        <v>0.053864883831234625</v>
      </c>
      <c r="K173">
        <f t="shared" si="105"/>
        <v>0.26721155919555956</v>
      </c>
      <c r="L173">
        <f t="shared" si="105"/>
        <v>0.02863130315422026</v>
      </c>
      <c r="M173">
        <f t="shared" si="105"/>
        <v>0.1449867497561297</v>
      </c>
      <c r="O173">
        <f t="shared" si="105"/>
        <v>0.31843220441426345</v>
      </c>
      <c r="P173">
        <f t="shared" si="105"/>
        <v>0.01546601609510686</v>
      </c>
      <c r="Q173">
        <f t="shared" si="105"/>
        <v>0.04195039461919848</v>
      </c>
      <c r="S173">
        <f t="shared" si="105"/>
        <v>0.21880344238635974</v>
      </c>
      <c r="T173">
        <f t="shared" si="105"/>
        <v>0.009899519133051945</v>
      </c>
      <c r="U173">
        <f t="shared" si="105"/>
        <v>0.12314225001285778</v>
      </c>
      <c r="W173">
        <f t="shared" si="105"/>
        <v>0.26512293807941945</v>
      </c>
      <c r="X173">
        <f t="shared" si="105"/>
        <v>0.15247687655338168</v>
      </c>
      <c r="Y173">
        <f t="shared" si="105"/>
        <v>0.027212650442308424</v>
      </c>
      <c r="AA173">
        <f t="shared" si="105"/>
        <v>0.2564003608928435</v>
      </c>
      <c r="AB173">
        <f t="shared" si="105"/>
        <v>0.13522490082614855</v>
      </c>
      <c r="AC173">
        <f t="shared" si="105"/>
        <v>0.05845070843275581</v>
      </c>
      <c r="AE173">
        <f aca="true" t="shared" si="106" ref="AE173:BI173">ABS(AE120)</f>
        <v>0.24779375082065608</v>
      </c>
      <c r="AF173">
        <f t="shared" si="106"/>
        <v>0.16558189332384754</v>
      </c>
      <c r="AG173">
        <f t="shared" si="106"/>
        <v>0.04269087293713485</v>
      </c>
      <c r="AI173">
        <f t="shared" si="106"/>
        <v>0.14239069346842176</v>
      </c>
      <c r="AJ173">
        <f t="shared" si="106"/>
        <v>0.10349997388933879</v>
      </c>
      <c r="AK173">
        <f t="shared" si="106"/>
        <v>0.10654666941878273</v>
      </c>
      <c r="AM173">
        <f t="shared" si="106"/>
        <v>0.03503422319371077</v>
      </c>
      <c r="AN173">
        <f t="shared" si="106"/>
        <v>0.1511245165751701</v>
      </c>
      <c r="AO173">
        <f t="shared" si="106"/>
        <v>0.21723713684187232</v>
      </c>
      <c r="AQ173">
        <f t="shared" si="106"/>
        <v>0.34141827205555775</v>
      </c>
      <c r="AR173">
        <f t="shared" si="106"/>
        <v>0.014193443528289194</v>
      </c>
      <c r="AS173">
        <f t="shared" si="106"/>
        <v>0.057803325054997405</v>
      </c>
      <c r="AU173">
        <f t="shared" si="106"/>
        <v>0.26633787030644784</v>
      </c>
      <c r="AV173">
        <f t="shared" si="106"/>
        <v>0.19284646176486836</v>
      </c>
      <c r="AW173">
        <f t="shared" si="106"/>
        <v>0.009572006445840055</v>
      </c>
      <c r="AY173">
        <f t="shared" si="106"/>
        <v>0.18709741114472944</v>
      </c>
      <c r="AZ173">
        <f t="shared" si="106"/>
        <v>0.0059422234442650795</v>
      </c>
      <c r="BA173">
        <f t="shared" si="106"/>
        <v>0.2880552600047958</v>
      </c>
      <c r="BC173">
        <f t="shared" si="106"/>
        <v>0.26483933011853683</v>
      </c>
      <c r="BD173">
        <f t="shared" si="106"/>
        <v>0.14610428130289158</v>
      </c>
      <c r="BE173">
        <f t="shared" si="106"/>
        <v>0.03233881797598297</v>
      </c>
      <c r="BG173">
        <f t="shared" si="106"/>
        <v>0.14074417356707497</v>
      </c>
      <c r="BH173">
        <f t="shared" si="106"/>
        <v>0.5196400049806938</v>
      </c>
      <c r="BI173">
        <f t="shared" si="106"/>
        <v>1</v>
      </c>
      <c r="BK173">
        <f t="shared" si="94"/>
        <v>0.0796821883383406</v>
      </c>
      <c r="BL173">
        <f t="shared" si="94"/>
        <v>0.16326769806858624</v>
      </c>
      <c r="BM173">
        <f t="shared" si="94"/>
        <v>0.08692270714242947</v>
      </c>
      <c r="BO173">
        <f t="shared" si="94"/>
        <v>0.2038013699931752</v>
      </c>
      <c r="BP173">
        <f t="shared" si="94"/>
        <v>0.05281099342641774</v>
      </c>
      <c r="BQ173">
        <f t="shared" si="94"/>
        <v>0.15991422865756194</v>
      </c>
      <c r="BS173" s="14">
        <f t="shared" si="29"/>
        <v>0.16495967788603372</v>
      </c>
      <c r="BT173" s="17" t="s">
        <v>123</v>
      </c>
      <c r="BU173" s="14">
        <v>0.15619434733504184</v>
      </c>
      <c r="BV173" s="23" t="s">
        <v>119</v>
      </c>
    </row>
    <row r="174" spans="1:74" ht="12.75">
      <c r="A174" s="17" t="s">
        <v>96</v>
      </c>
      <c r="C174">
        <f aca="true" t="shared" si="107" ref="C174:Q174">ABS(C121)</f>
        <v>0.0354255498562528</v>
      </c>
      <c r="D174">
        <f t="shared" si="107"/>
        <v>0.004245555404983235</v>
      </c>
      <c r="E174">
        <f t="shared" si="107"/>
        <v>0.005051397707644424</v>
      </c>
      <c r="G174">
        <f t="shared" si="107"/>
        <v>0.10858517394261157</v>
      </c>
      <c r="H174">
        <f t="shared" si="107"/>
        <v>0.03277721312394636</v>
      </c>
      <c r="I174">
        <f t="shared" si="107"/>
        <v>0.08874289066584144</v>
      </c>
      <c r="K174">
        <f t="shared" si="107"/>
        <v>0.19523271698185354</v>
      </c>
      <c r="L174">
        <f t="shared" si="107"/>
        <v>0.11257194508520692</v>
      </c>
      <c r="M174">
        <f t="shared" si="107"/>
        <v>0.49189580141654177</v>
      </c>
      <c r="O174">
        <f t="shared" si="107"/>
        <v>0.030449254930600533</v>
      </c>
      <c r="P174">
        <f t="shared" si="107"/>
        <v>0.23102428831244187</v>
      </c>
      <c r="Q174">
        <f t="shared" si="107"/>
        <v>0.31692907999848036</v>
      </c>
      <c r="S174">
        <f aca="true" t="shared" si="108" ref="S174:BI174">ABS(S121)</f>
        <v>0.18975268779442775</v>
      </c>
      <c r="T174">
        <f t="shared" si="108"/>
        <v>0.21685238042055174</v>
      </c>
      <c r="U174">
        <f t="shared" si="108"/>
        <v>0.12141688973614902</v>
      </c>
      <c r="W174">
        <f t="shared" si="108"/>
        <v>0.12128371948638625</v>
      </c>
      <c r="X174">
        <f t="shared" si="108"/>
        <v>0.19324600184463742</v>
      </c>
      <c r="Y174">
        <f t="shared" si="108"/>
        <v>0.28993507825709125</v>
      </c>
      <c r="AA174">
        <f t="shared" si="108"/>
        <v>0.009266852860290206</v>
      </c>
      <c r="AB174">
        <f t="shared" si="108"/>
        <v>0.2611857639719936</v>
      </c>
      <c r="AC174">
        <f t="shared" si="108"/>
        <v>0.30175435914353965</v>
      </c>
      <c r="AE174">
        <f t="shared" si="108"/>
        <v>0.110370638661124</v>
      </c>
      <c r="AF174">
        <f t="shared" si="108"/>
        <v>0.2015924435645943</v>
      </c>
      <c r="AG174">
        <f t="shared" si="108"/>
        <v>0.2934021216245937</v>
      </c>
      <c r="AI174">
        <f t="shared" si="108"/>
        <v>0.1498644924728277</v>
      </c>
      <c r="AJ174">
        <f t="shared" si="108"/>
        <v>0.4389588028954016</v>
      </c>
      <c r="AK174">
        <f t="shared" si="108"/>
        <v>0.2952301375572012</v>
      </c>
      <c r="AM174">
        <f t="shared" si="108"/>
        <v>0.4691588740487313</v>
      </c>
      <c r="AN174">
        <f t="shared" si="108"/>
        <v>0.3596969900153445</v>
      </c>
      <c r="AO174">
        <f t="shared" si="108"/>
        <v>0.22151618635228285</v>
      </c>
      <c r="AQ174">
        <f t="shared" si="108"/>
        <v>0.117659800356905</v>
      </c>
      <c r="AR174">
        <f t="shared" si="108"/>
        <v>0.2573694526605402</v>
      </c>
      <c r="AS174">
        <f t="shared" si="108"/>
        <v>0.0058479463656714295</v>
      </c>
      <c r="AU174">
        <f t="shared" si="108"/>
        <v>0.1464631943158759</v>
      </c>
      <c r="AV174">
        <f t="shared" si="108"/>
        <v>0.35087040608844383</v>
      </c>
      <c r="AW174">
        <f t="shared" si="108"/>
        <v>0.25392303925707044</v>
      </c>
      <c r="AY174">
        <f t="shared" si="108"/>
        <v>0.16059624188361973</v>
      </c>
      <c r="AZ174">
        <f t="shared" si="108"/>
        <v>0.4053518217576262</v>
      </c>
      <c r="BA174">
        <f t="shared" si="108"/>
        <v>0.47233945629043766</v>
      </c>
      <c r="BC174">
        <f t="shared" si="108"/>
        <v>0.34787167537027575</v>
      </c>
      <c r="BD174">
        <f t="shared" si="108"/>
        <v>0.12830755540750532</v>
      </c>
      <c r="BE174">
        <f t="shared" si="108"/>
        <v>0.14406741695553069</v>
      </c>
      <c r="BG174">
        <f t="shared" si="108"/>
        <v>0.17811258892265605</v>
      </c>
      <c r="BH174">
        <f t="shared" si="108"/>
        <v>0.09244818134294015</v>
      </c>
      <c r="BI174">
        <f t="shared" si="108"/>
        <v>0.0796821883383406</v>
      </c>
      <c r="BK174">
        <f t="shared" si="94"/>
        <v>1</v>
      </c>
      <c r="BL174">
        <f t="shared" si="94"/>
        <v>0.003506756868935899</v>
      </c>
      <c r="BM174">
        <f t="shared" si="94"/>
        <v>0.3232662770207279</v>
      </c>
      <c r="BO174">
        <f t="shared" si="94"/>
        <v>0.020338378990496394</v>
      </c>
      <c r="BP174">
        <f t="shared" si="94"/>
        <v>0.007902611664534787</v>
      </c>
      <c r="BQ174">
        <f t="shared" si="94"/>
        <v>0.15808922357125316</v>
      </c>
      <c r="BS174" s="14">
        <f aca="true" t="shared" si="109" ref="BS174:BS179">AVERAGE(B174:BQ174)</f>
        <v>0.20689077454045024</v>
      </c>
      <c r="BT174" s="17" t="s">
        <v>96</v>
      </c>
      <c r="BU174" s="14">
        <v>0.15113683572466186</v>
      </c>
      <c r="BV174" s="17" t="s">
        <v>97</v>
      </c>
    </row>
    <row r="175" spans="1:74" ht="12.75">
      <c r="A175" s="17" t="s">
        <v>97</v>
      </c>
      <c r="C175">
        <f aca="true" t="shared" si="110" ref="C175:AC175">ABS(C122)</f>
        <v>0.2615663953523634</v>
      </c>
      <c r="D175">
        <f t="shared" si="110"/>
        <v>0.032529401691531075</v>
      </c>
      <c r="E175">
        <f t="shared" si="110"/>
        <v>0.024777498034851277</v>
      </c>
      <c r="G175">
        <f t="shared" si="110"/>
        <v>0.22941976437077946</v>
      </c>
      <c r="H175">
        <f t="shared" si="110"/>
        <v>0.19024764822624818</v>
      </c>
      <c r="I175">
        <f t="shared" si="110"/>
        <v>0.033792308097151336</v>
      </c>
      <c r="K175">
        <f t="shared" si="110"/>
        <v>0.2532260278830706</v>
      </c>
      <c r="L175">
        <f t="shared" si="110"/>
        <v>0.0033464718038278387</v>
      </c>
      <c r="M175">
        <f t="shared" si="110"/>
        <v>0.037689815999501504</v>
      </c>
      <c r="O175">
        <f t="shared" si="110"/>
        <v>0.1223213641987617</v>
      </c>
      <c r="P175">
        <f t="shared" si="110"/>
        <v>0.12084223997749824</v>
      </c>
      <c r="Q175">
        <f t="shared" si="110"/>
        <v>0.0463791625263641</v>
      </c>
      <c r="S175">
        <f t="shared" si="110"/>
        <v>0.1388267980822991</v>
      </c>
      <c r="T175">
        <f t="shared" si="110"/>
        <v>0.11371264656435735</v>
      </c>
      <c r="U175">
        <f t="shared" si="110"/>
        <v>0.050526970980668225</v>
      </c>
      <c r="W175">
        <f t="shared" si="110"/>
        <v>0.259065084580909</v>
      </c>
      <c r="X175">
        <f t="shared" si="110"/>
        <v>0.05340960712411818</v>
      </c>
      <c r="Y175">
        <f t="shared" si="110"/>
        <v>0.01983416338064442</v>
      </c>
      <c r="AA175">
        <f t="shared" si="110"/>
        <v>0.24969392295347606</v>
      </c>
      <c r="AB175">
        <f t="shared" si="110"/>
        <v>0.08388298266276321</v>
      </c>
      <c r="AC175">
        <f t="shared" si="110"/>
        <v>0.024596172708171563</v>
      </c>
      <c r="AE175">
        <f aca="true" t="shared" si="111" ref="AE175:BI175">ABS(AE122)</f>
        <v>0.2540775699610048</v>
      </c>
      <c r="AF175">
        <f t="shared" si="111"/>
        <v>0.009962306789197609</v>
      </c>
      <c r="AG175">
        <f t="shared" si="111"/>
        <v>0.027313267450947348</v>
      </c>
      <c r="AI175">
        <f t="shared" si="111"/>
        <v>0.34826322084478795</v>
      </c>
      <c r="AJ175">
        <f t="shared" si="111"/>
        <v>0.16093467991107643</v>
      </c>
      <c r="AK175">
        <f t="shared" si="111"/>
        <v>0.21170616351018542</v>
      </c>
      <c r="AM175">
        <f t="shared" si="111"/>
        <v>0.2793195495594186</v>
      </c>
      <c r="AN175">
        <f t="shared" si="111"/>
        <v>0.19338407705072802</v>
      </c>
      <c r="AO175">
        <f t="shared" si="111"/>
        <v>0.2894125037658971</v>
      </c>
      <c r="AQ175">
        <f t="shared" si="111"/>
        <v>0.1572875344086358</v>
      </c>
      <c r="AR175">
        <f t="shared" si="111"/>
        <v>0.008145325256361802</v>
      </c>
      <c r="AS175">
        <f t="shared" si="111"/>
        <v>0.19834135258241933</v>
      </c>
      <c r="AU175">
        <f t="shared" si="111"/>
        <v>0.019269234841173863</v>
      </c>
      <c r="AV175">
        <f t="shared" si="111"/>
        <v>0.17760072238598895</v>
      </c>
      <c r="AW175">
        <f t="shared" si="111"/>
        <v>0.009042842597916956</v>
      </c>
      <c r="AY175">
        <f t="shared" si="111"/>
        <v>0.3312017059187167</v>
      </c>
      <c r="AZ175">
        <f t="shared" si="111"/>
        <v>0.17300992528407752</v>
      </c>
      <c r="BA175">
        <f t="shared" si="111"/>
        <v>0.14044344692565378</v>
      </c>
      <c r="BC175">
        <f t="shared" si="111"/>
        <v>0.05851897681414644</v>
      </c>
      <c r="BD175">
        <f t="shared" si="111"/>
        <v>0.04393616947042606</v>
      </c>
      <c r="BE175">
        <f t="shared" si="111"/>
        <v>0.3036419764684395</v>
      </c>
      <c r="BG175">
        <f t="shared" si="111"/>
        <v>0.07044529271706605</v>
      </c>
      <c r="BH175">
        <f t="shared" si="111"/>
        <v>0.07986548455675932</v>
      </c>
      <c r="BI175">
        <f t="shared" si="111"/>
        <v>0.16326769806858624</v>
      </c>
      <c r="BK175">
        <f t="shared" si="94"/>
        <v>0.003506756868935899</v>
      </c>
      <c r="BL175">
        <f t="shared" si="94"/>
        <v>1</v>
      </c>
      <c r="BM175">
        <f t="shared" si="94"/>
        <v>0.3660345619260481</v>
      </c>
      <c r="BO175">
        <f t="shared" si="94"/>
        <v>0.19615509049097882</v>
      </c>
      <c r="BP175">
        <f t="shared" si="94"/>
        <v>0.023541329380008944</v>
      </c>
      <c r="BQ175">
        <f t="shared" si="94"/>
        <v>0.0606634089528152</v>
      </c>
      <c r="BS175" s="14">
        <f t="shared" si="109"/>
        <v>0.15113683572466186</v>
      </c>
      <c r="BT175" s="17" t="s">
        <v>97</v>
      </c>
      <c r="BU175" s="14">
        <v>0.1500875940978653</v>
      </c>
      <c r="BV175" s="20" t="s">
        <v>119</v>
      </c>
    </row>
    <row r="176" spans="1:74" ht="12.75">
      <c r="A176" s="17" t="s">
        <v>124</v>
      </c>
      <c r="C176">
        <f aca="true" t="shared" si="112" ref="C176:AC176">ABS(C123)</f>
        <v>0.06629864906038435</v>
      </c>
      <c r="D176">
        <f t="shared" si="112"/>
        <v>0.08306834357595644</v>
      </c>
      <c r="E176">
        <f t="shared" si="112"/>
        <v>0.2482081467612927</v>
      </c>
      <c r="G176">
        <f t="shared" si="112"/>
        <v>0.028300985381330492</v>
      </c>
      <c r="H176">
        <f t="shared" si="112"/>
        <v>0.2042469901965673</v>
      </c>
      <c r="I176">
        <f t="shared" si="112"/>
        <v>0.37313664715179684</v>
      </c>
      <c r="K176">
        <f t="shared" si="112"/>
        <v>0.009783893938159026</v>
      </c>
      <c r="L176">
        <f t="shared" si="112"/>
        <v>0.10220395458267544</v>
      </c>
      <c r="M176">
        <f t="shared" si="112"/>
        <v>0.22626775374374988</v>
      </c>
      <c r="O176">
        <f t="shared" si="112"/>
        <v>0.03910544580165447</v>
      </c>
      <c r="P176">
        <f t="shared" si="112"/>
        <v>0.008371437465089308</v>
      </c>
      <c r="Q176">
        <f t="shared" si="112"/>
        <v>0.08156010079626563</v>
      </c>
      <c r="S176">
        <f t="shared" si="112"/>
        <v>0.09044331630047531</v>
      </c>
      <c r="T176">
        <f t="shared" si="112"/>
        <v>0.011804096957774582</v>
      </c>
      <c r="U176">
        <f t="shared" si="112"/>
        <v>0.049640562371289276</v>
      </c>
      <c r="W176">
        <f t="shared" si="112"/>
        <v>0.12428077112095591</v>
      </c>
      <c r="X176">
        <f t="shared" si="112"/>
        <v>0.14091790872215817</v>
      </c>
      <c r="Y176">
        <f t="shared" si="112"/>
        <v>0.04749643232100546</v>
      </c>
      <c r="AA176">
        <f t="shared" si="112"/>
        <v>0.09693173832655726</v>
      </c>
      <c r="AB176">
        <f t="shared" si="112"/>
        <v>0.12570311825350802</v>
      </c>
      <c r="AC176">
        <f t="shared" si="112"/>
        <v>0.09593451307978022</v>
      </c>
      <c r="AE176">
        <f aca="true" t="shared" si="113" ref="AE176:BI176">ABS(AE123)</f>
        <v>0.14138739166950665</v>
      </c>
      <c r="AF176">
        <f t="shared" si="113"/>
        <v>0.14910053805620702</v>
      </c>
      <c r="AG176">
        <f t="shared" si="113"/>
        <v>0.03322667971272695</v>
      </c>
      <c r="AI176">
        <f t="shared" si="113"/>
        <v>0.0461794663255319</v>
      </c>
      <c r="AJ176">
        <f t="shared" si="113"/>
        <v>0.08673037066194324</v>
      </c>
      <c r="AK176">
        <f t="shared" si="113"/>
        <v>0.006671871474831564</v>
      </c>
      <c r="AM176">
        <f t="shared" si="113"/>
        <v>0.15918706237688268</v>
      </c>
      <c r="AN176">
        <f t="shared" si="113"/>
        <v>0.08748001868921261</v>
      </c>
      <c r="AO176">
        <f t="shared" si="113"/>
        <v>0.16756534731553968</v>
      </c>
      <c r="AQ176">
        <f t="shared" si="113"/>
        <v>0.12811945546434192</v>
      </c>
      <c r="AR176">
        <f t="shared" si="113"/>
        <v>0.020143435744840225</v>
      </c>
      <c r="AS176">
        <f t="shared" si="113"/>
        <v>0.085117092623391</v>
      </c>
      <c r="AU176">
        <f t="shared" si="113"/>
        <v>0.031894420196235236</v>
      </c>
      <c r="AV176">
        <f t="shared" si="113"/>
        <v>0.038445200030830545</v>
      </c>
      <c r="AW176">
        <f t="shared" si="113"/>
        <v>0.031074777160082827</v>
      </c>
      <c r="AY176">
        <f t="shared" si="113"/>
        <v>0.029745044707204866</v>
      </c>
      <c r="AZ176">
        <f t="shared" si="113"/>
        <v>0.04552352113653043</v>
      </c>
      <c r="BA176">
        <f t="shared" si="113"/>
        <v>0.2053536620699894</v>
      </c>
      <c r="BC176">
        <f t="shared" si="113"/>
        <v>0.1430791927999593</v>
      </c>
      <c r="BD176">
        <f t="shared" si="113"/>
        <v>0.23808284160517154</v>
      </c>
      <c r="BE176">
        <f t="shared" si="113"/>
        <v>0.001011370128353765</v>
      </c>
      <c r="BG176">
        <f t="shared" si="113"/>
        <v>0.07287643903959203</v>
      </c>
      <c r="BH176">
        <f t="shared" si="113"/>
        <v>0.17695008494694267</v>
      </c>
      <c r="BI176">
        <f t="shared" si="113"/>
        <v>0.08692270714242947</v>
      </c>
      <c r="BK176">
        <f>ABS(BK123)</f>
        <v>0.3232662770207279</v>
      </c>
      <c r="BL176">
        <f>ABS(BL123)</f>
        <v>0.3660345619260481</v>
      </c>
      <c r="BM176">
        <f>ABS(BM123)</f>
        <v>0.9999999999999998</v>
      </c>
      <c r="BO176">
        <f>ABS(BO123)</f>
        <v>0.018034293875693382</v>
      </c>
      <c r="BP176">
        <f>ABS(BP123)</f>
        <v>0.07180011124717708</v>
      </c>
      <c r="BQ176">
        <f>ABS(BQ123)</f>
        <v>0.07993438040108022</v>
      </c>
      <c r="BS176" s="14">
        <f t="shared" si="109"/>
        <v>0.1240125964991653</v>
      </c>
      <c r="BT176" s="17" t="s">
        <v>124</v>
      </c>
      <c r="BU176" s="14">
        <v>0.13929745668036536</v>
      </c>
      <c r="BV176" s="23" t="s">
        <v>24</v>
      </c>
    </row>
    <row r="177" spans="1:74" ht="12.75">
      <c r="A177" s="17" t="s">
        <v>70</v>
      </c>
      <c r="C177">
        <f aca="true" t="shared" si="114" ref="C177:BI177">ABS(C124)</f>
        <v>0.23066344035137692</v>
      </c>
      <c r="D177">
        <f t="shared" si="114"/>
        <v>0.15071448971585885</v>
      </c>
      <c r="E177">
        <f t="shared" si="114"/>
        <v>0.011270458409676377</v>
      </c>
      <c r="G177">
        <f t="shared" si="114"/>
        <v>0.18874172415035603</v>
      </c>
      <c r="H177">
        <f t="shared" si="114"/>
        <v>0.07136674412205625</v>
      </c>
      <c r="I177">
        <f t="shared" si="114"/>
        <v>0.06668823000834338</v>
      </c>
      <c r="K177">
        <f t="shared" si="114"/>
        <v>0.22905810714228664</v>
      </c>
      <c r="L177">
        <f t="shared" si="114"/>
        <v>0.02615133048174444</v>
      </c>
      <c r="M177">
        <f t="shared" si="114"/>
        <v>0.1707627697851434</v>
      </c>
      <c r="O177">
        <f t="shared" si="114"/>
        <v>0.21806857970936838</v>
      </c>
      <c r="P177">
        <f t="shared" si="114"/>
        <v>0.134939700950759</v>
      </c>
      <c r="Q177">
        <f t="shared" si="114"/>
        <v>0.062426958522116785</v>
      </c>
      <c r="S177">
        <f t="shared" si="114"/>
        <v>0.12925730057259271</v>
      </c>
      <c r="T177">
        <f t="shared" si="114"/>
        <v>0.057712632578982084</v>
      </c>
      <c r="U177">
        <f t="shared" si="114"/>
        <v>0.01792209298782611</v>
      </c>
      <c r="W177">
        <f t="shared" si="114"/>
        <v>0.29216370136781117</v>
      </c>
      <c r="X177">
        <f t="shared" si="114"/>
        <v>0.1983061637243539</v>
      </c>
      <c r="Y177">
        <f t="shared" si="114"/>
        <v>0.06385928093262805</v>
      </c>
      <c r="AA177">
        <f t="shared" si="114"/>
        <v>0.22836482219438184</v>
      </c>
      <c r="AB177">
        <f t="shared" si="114"/>
        <v>0.203253454957909</v>
      </c>
      <c r="AC177">
        <f t="shared" si="114"/>
        <v>0.05629198030537961</v>
      </c>
      <c r="AE177">
        <f t="shared" si="114"/>
        <v>0.2765256193898437</v>
      </c>
      <c r="AF177">
        <f t="shared" si="114"/>
        <v>0.23357595532844766</v>
      </c>
      <c r="AG177">
        <f t="shared" si="114"/>
        <v>0.045759662136034475</v>
      </c>
      <c r="AI177">
        <f t="shared" si="114"/>
        <v>0.28258985468298115</v>
      </c>
      <c r="AJ177">
        <f t="shared" si="114"/>
        <v>0.32538172245602337</v>
      </c>
      <c r="AK177">
        <f t="shared" si="114"/>
        <v>0.18953903168419317</v>
      </c>
      <c r="AM177">
        <f t="shared" si="114"/>
        <v>0.05266244838775531</v>
      </c>
      <c r="AN177">
        <f t="shared" si="114"/>
        <v>0.10438784836723677</v>
      </c>
      <c r="AO177">
        <f t="shared" si="114"/>
        <v>0.35990535224800035</v>
      </c>
      <c r="AQ177">
        <f t="shared" si="114"/>
        <v>0.27501383895047204</v>
      </c>
      <c r="AR177">
        <f t="shared" si="114"/>
        <v>0.13335894001794568</v>
      </c>
      <c r="AS177">
        <f t="shared" si="114"/>
        <v>0.021031176928983993</v>
      </c>
      <c r="AU177">
        <f t="shared" si="114"/>
        <v>0.20097419925484697</v>
      </c>
      <c r="AV177">
        <f t="shared" si="114"/>
        <v>0.09444966512624525</v>
      </c>
      <c r="AW177">
        <f t="shared" si="114"/>
        <v>0.08329272340415866</v>
      </c>
      <c r="AY177">
        <f t="shared" si="114"/>
        <v>0.2748234536111861</v>
      </c>
      <c r="AZ177">
        <f t="shared" si="114"/>
        <v>0.39899011705722986</v>
      </c>
      <c r="BA177">
        <f t="shared" si="114"/>
        <v>0.20535429621764598</v>
      </c>
      <c r="BC177">
        <f t="shared" si="114"/>
        <v>0.23192032523038966</v>
      </c>
      <c r="BD177">
        <f t="shared" si="114"/>
        <v>0.2428109528963864</v>
      </c>
      <c r="BE177">
        <f t="shared" si="114"/>
        <v>0.16181022270218365</v>
      </c>
      <c r="BG177">
        <f t="shared" si="114"/>
        <v>0.3223688010316471</v>
      </c>
      <c r="BH177">
        <f t="shared" si="114"/>
        <v>0.227028900889176</v>
      </c>
      <c r="BI177">
        <f t="shared" si="114"/>
        <v>0.2038013699931752</v>
      </c>
      <c r="BK177">
        <f aca="true" t="shared" si="115" ref="BK177:BQ179">ABS(BK124)</f>
        <v>0.020338378990496394</v>
      </c>
      <c r="BL177">
        <f t="shared" si="115"/>
        <v>0.19615509049097882</v>
      </c>
      <c r="BM177">
        <f t="shared" si="115"/>
        <v>0.018034293875693382</v>
      </c>
      <c r="BO177">
        <f t="shared" si="115"/>
        <v>0.9999999999999998</v>
      </c>
      <c r="BP177">
        <f t="shared" si="115"/>
        <v>0.37095406933423214</v>
      </c>
      <c r="BQ177">
        <f t="shared" si="115"/>
        <v>0.07672625659997141</v>
      </c>
      <c r="BS177" s="14">
        <f t="shared" si="109"/>
        <v>0.18504997118146105</v>
      </c>
      <c r="BT177" s="17" t="s">
        <v>70</v>
      </c>
      <c r="BU177" s="14">
        <v>0.13178824571173806</v>
      </c>
      <c r="BV177" s="17" t="s">
        <v>125</v>
      </c>
    </row>
    <row r="178" spans="1:74" ht="12.75">
      <c r="A178" s="17" t="s">
        <v>71</v>
      </c>
      <c r="C178">
        <f aca="true" t="shared" si="116" ref="C178:BI179">ABS(C125)</f>
        <v>0.16408496263227065</v>
      </c>
      <c r="D178">
        <f t="shared" si="116"/>
        <v>0.07144594748694237</v>
      </c>
      <c r="E178">
        <f t="shared" si="116"/>
        <v>0.281290085099497</v>
      </c>
      <c r="G178">
        <f t="shared" si="116"/>
        <v>0.23716675656487582</v>
      </c>
      <c r="H178">
        <f t="shared" si="116"/>
        <v>0.010970332832434324</v>
      </c>
      <c r="I178">
        <f t="shared" si="116"/>
        <v>0.05726935987879006</v>
      </c>
      <c r="K178">
        <f t="shared" si="116"/>
        <v>0.1649659004392857</v>
      </c>
      <c r="L178">
        <f t="shared" si="116"/>
        <v>0.23390512510034675</v>
      </c>
      <c r="M178">
        <f t="shared" si="116"/>
        <v>0.06595819777657073</v>
      </c>
      <c r="O178">
        <f t="shared" si="116"/>
        <v>0.2296475669502811</v>
      </c>
      <c r="P178">
        <f t="shared" si="116"/>
        <v>0.061576953442505314</v>
      </c>
      <c r="Q178">
        <f t="shared" si="116"/>
        <v>0.1387548096883549</v>
      </c>
      <c r="S178">
        <f t="shared" si="116"/>
        <v>0.08701705664149238</v>
      </c>
      <c r="T178">
        <f t="shared" si="116"/>
        <v>0.15680118393567732</v>
      </c>
      <c r="U178">
        <f t="shared" si="116"/>
        <v>0.18838992477747032</v>
      </c>
      <c r="W178">
        <f t="shared" si="116"/>
        <v>0.09828773506934534</v>
      </c>
      <c r="X178">
        <f t="shared" si="116"/>
        <v>0.3253803483107795</v>
      </c>
      <c r="Y178">
        <f t="shared" si="116"/>
        <v>0.14880412041563762</v>
      </c>
      <c r="AA178">
        <f t="shared" si="116"/>
        <v>0.0877192132028765</v>
      </c>
      <c r="AB178">
        <f t="shared" si="116"/>
        <v>0.1995161119060338</v>
      </c>
      <c r="AC178">
        <f t="shared" si="116"/>
        <v>0.16625511928208203</v>
      </c>
      <c r="AE178">
        <f t="shared" si="116"/>
        <v>0.10666430065533089</v>
      </c>
      <c r="AF178">
        <f t="shared" si="116"/>
        <v>0.21891998774649138</v>
      </c>
      <c r="AG178">
        <f t="shared" si="116"/>
        <v>0.17893614427796362</v>
      </c>
      <c r="AI178">
        <f t="shared" si="116"/>
        <v>0.09908455162148154</v>
      </c>
      <c r="AJ178">
        <f t="shared" si="116"/>
        <v>0.1771942256801145</v>
      </c>
      <c r="AK178">
        <f t="shared" si="116"/>
        <v>0.015776098904865445</v>
      </c>
      <c r="AM178">
        <f t="shared" si="116"/>
        <v>0.1620576942648677</v>
      </c>
      <c r="AN178">
        <f t="shared" si="116"/>
        <v>0.11927372067305952</v>
      </c>
      <c r="AO178">
        <f t="shared" si="116"/>
        <v>0.028268661820203995</v>
      </c>
      <c r="AQ178">
        <f t="shared" si="116"/>
        <v>0.20743171321630524</v>
      </c>
      <c r="AR178">
        <f t="shared" si="116"/>
        <v>0.14790074886795693</v>
      </c>
      <c r="AS178">
        <f t="shared" si="116"/>
        <v>0.08999092660916096</v>
      </c>
      <c r="AU178">
        <f t="shared" si="116"/>
        <v>0.1849332378808502</v>
      </c>
      <c r="AV178">
        <f t="shared" si="116"/>
        <v>0.2370394553017789</v>
      </c>
      <c r="AW178">
        <f t="shared" si="116"/>
        <v>0.09896025594015824</v>
      </c>
      <c r="AY178">
        <f t="shared" si="116"/>
        <v>0.04497880966066467</v>
      </c>
      <c r="AZ178">
        <f t="shared" si="116"/>
        <v>0.286427763596063</v>
      </c>
      <c r="BA178">
        <f t="shared" si="116"/>
        <v>0.055166695103596196</v>
      </c>
      <c r="BC178">
        <f t="shared" si="116"/>
        <v>0.18364223150274964</v>
      </c>
      <c r="BD178">
        <f t="shared" si="116"/>
        <v>0.03861590775925178</v>
      </c>
      <c r="BE178">
        <f t="shared" si="116"/>
        <v>0.019900634688527506</v>
      </c>
      <c r="BG178">
        <f t="shared" si="116"/>
        <v>0.32679050284206773</v>
      </c>
      <c r="BH178">
        <f t="shared" si="116"/>
        <v>0.12101124760828406</v>
      </c>
      <c r="BI178">
        <f t="shared" si="116"/>
        <v>0.05281099342641774</v>
      </c>
      <c r="BK178">
        <f t="shared" si="115"/>
        <v>0.007902611664534787</v>
      </c>
      <c r="BL178">
        <f t="shared" si="115"/>
        <v>0.023541329380008944</v>
      </c>
      <c r="BM178">
        <f t="shared" si="115"/>
        <v>0.07180011124717708</v>
      </c>
      <c r="BO178">
        <f t="shared" si="115"/>
        <v>0.37095406933423214</v>
      </c>
      <c r="BP178">
        <f t="shared" si="115"/>
        <v>1</v>
      </c>
      <c r="BQ178">
        <f t="shared" si="115"/>
        <v>0.45608143038785276</v>
      </c>
      <c r="BS178" s="14">
        <f t="shared" si="109"/>
        <v>0.16288750731559928</v>
      </c>
      <c r="BT178" s="17" t="s">
        <v>71</v>
      </c>
      <c r="BU178" s="14">
        <v>0.12771641719383306</v>
      </c>
      <c r="BV178" s="20" t="s">
        <v>127</v>
      </c>
    </row>
    <row r="179" spans="1:74" ht="12.75">
      <c r="A179" s="17" t="s">
        <v>125</v>
      </c>
      <c r="C179">
        <f t="shared" si="116"/>
        <v>0.025244518043645282</v>
      </c>
      <c r="D179">
        <f t="shared" si="116"/>
        <v>0.03430770015777013</v>
      </c>
      <c r="E179">
        <f t="shared" si="116"/>
        <v>0.27526897974799003</v>
      </c>
      <c r="G179">
        <f t="shared" si="116"/>
        <v>0.037343781703169876</v>
      </c>
      <c r="H179">
        <f t="shared" si="116"/>
        <v>0.0519267119701165</v>
      </c>
      <c r="I179">
        <f t="shared" si="116"/>
        <v>0.1414041053601804</v>
      </c>
      <c r="K179">
        <f t="shared" si="116"/>
        <v>0.04560677947678062</v>
      </c>
      <c r="L179">
        <f t="shared" si="116"/>
        <v>0.1998291633741483</v>
      </c>
      <c r="M179">
        <f t="shared" si="116"/>
        <v>0.04691804348254087</v>
      </c>
      <c r="O179">
        <f t="shared" si="116"/>
        <v>0.058438982464009484</v>
      </c>
      <c r="P179">
        <f t="shared" si="116"/>
        <v>0.08585277393598657</v>
      </c>
      <c r="Q179">
        <f t="shared" si="116"/>
        <v>0.11768203165133428</v>
      </c>
      <c r="S179">
        <f t="shared" si="116"/>
        <v>0.022454067112335222</v>
      </c>
      <c r="T179">
        <f t="shared" si="116"/>
        <v>0.16502959371772932</v>
      </c>
      <c r="U179">
        <f t="shared" si="116"/>
        <v>0.00914699969253033</v>
      </c>
      <c r="W179">
        <f t="shared" si="116"/>
        <v>0.028126932469978726</v>
      </c>
      <c r="X179">
        <f t="shared" si="116"/>
        <v>0.10876081123390607</v>
      </c>
      <c r="Y179">
        <f t="shared" si="116"/>
        <v>0.3645336601527761</v>
      </c>
      <c r="AA179">
        <f t="shared" si="116"/>
        <v>0.008660526052520302</v>
      </c>
      <c r="AB179">
        <f t="shared" si="116"/>
        <v>0.014905754488203955</v>
      </c>
      <c r="AC179">
        <f t="shared" si="116"/>
        <v>0.3921887393164169</v>
      </c>
      <c r="AE179">
        <f t="shared" si="116"/>
        <v>0.029296621458518655</v>
      </c>
      <c r="AF179">
        <f t="shared" si="116"/>
        <v>0.04794501359334567</v>
      </c>
      <c r="AG179">
        <f t="shared" si="116"/>
        <v>0.36078674703917407</v>
      </c>
      <c r="AI179">
        <f t="shared" si="116"/>
        <v>0.11360741009608381</v>
      </c>
      <c r="AJ179">
        <f t="shared" si="116"/>
        <v>0.04965438598548934</v>
      </c>
      <c r="AK179">
        <f t="shared" si="116"/>
        <v>0.17588910821039874</v>
      </c>
      <c r="AM179">
        <f t="shared" si="116"/>
        <v>0.12913063497858912</v>
      </c>
      <c r="AN179">
        <f t="shared" si="116"/>
        <v>0.02892097762063167</v>
      </c>
      <c r="AO179">
        <f t="shared" si="116"/>
        <v>0.060154625656257815</v>
      </c>
      <c r="AQ179">
        <f t="shared" si="116"/>
        <v>0.08747317552134416</v>
      </c>
      <c r="AR179">
        <f t="shared" si="116"/>
        <v>0.23062546193099293</v>
      </c>
      <c r="AS179">
        <f t="shared" si="116"/>
        <v>0.12750828876523257</v>
      </c>
      <c r="AU179">
        <f t="shared" si="116"/>
        <v>0.010859591322216798</v>
      </c>
      <c r="AV179">
        <f t="shared" si="116"/>
        <v>0.1612639357054526</v>
      </c>
      <c r="AW179">
        <f t="shared" si="116"/>
        <v>0.3664491033611884</v>
      </c>
      <c r="AY179">
        <f t="shared" si="116"/>
        <v>0.027321478295003625</v>
      </c>
      <c r="AZ179">
        <f t="shared" si="116"/>
        <v>0.008315111929996342</v>
      </c>
      <c r="BA179">
        <f t="shared" si="116"/>
        <v>0.059853250617190906</v>
      </c>
      <c r="BC179">
        <f t="shared" si="116"/>
        <v>0.09726039276272269</v>
      </c>
      <c r="BD179">
        <f t="shared" si="116"/>
        <v>0.04854521820383069</v>
      </c>
      <c r="BE179">
        <f t="shared" si="116"/>
        <v>0.06548369614863053</v>
      </c>
      <c r="BG179">
        <f t="shared" si="116"/>
        <v>0.09493138059736954</v>
      </c>
      <c r="BH179">
        <f t="shared" si="116"/>
        <v>0.11488533732437577</v>
      </c>
      <c r="BI179">
        <f t="shared" si="116"/>
        <v>0.15991422865756194</v>
      </c>
      <c r="BK179">
        <f t="shared" si="115"/>
        <v>0.15808922357125316</v>
      </c>
      <c r="BL179">
        <f t="shared" si="115"/>
        <v>0.0606634089528152</v>
      </c>
      <c r="BM179">
        <f t="shared" si="115"/>
        <v>0.07993438040108022</v>
      </c>
      <c r="BO179">
        <f t="shared" si="115"/>
        <v>0.07672625659997141</v>
      </c>
      <c r="BP179">
        <f t="shared" si="115"/>
        <v>0.45608143038785276</v>
      </c>
      <c r="BQ179">
        <f t="shared" si="115"/>
        <v>0.9999999999999998</v>
      </c>
      <c r="BS179" s="14">
        <f t="shared" si="109"/>
        <v>0.13178824571173806</v>
      </c>
      <c r="BT179" s="17" t="s">
        <v>125</v>
      </c>
      <c r="BU179" s="14">
        <v>0.1240125964991653</v>
      </c>
      <c r="BV179" s="17" t="s">
        <v>124</v>
      </c>
    </row>
    <row r="182" spans="2:23" ht="12.75">
      <c r="B182" s="20" t="s">
        <v>12</v>
      </c>
      <c r="C182" s="20" t="s">
        <v>28</v>
      </c>
      <c r="D182" s="20" t="s">
        <v>116</v>
      </c>
      <c r="E182" s="20" t="s">
        <v>22</v>
      </c>
      <c r="F182" s="20" t="s">
        <v>25</v>
      </c>
      <c r="G182" s="23" t="s">
        <v>10</v>
      </c>
      <c r="H182" s="23" t="s">
        <v>153</v>
      </c>
      <c r="I182" s="23" t="s">
        <v>167</v>
      </c>
      <c r="J182" s="23" t="s">
        <v>31</v>
      </c>
      <c r="K182" s="23" t="s">
        <v>116</v>
      </c>
      <c r="L182" s="23" t="s">
        <v>22</v>
      </c>
      <c r="M182" s="23" t="s">
        <v>25</v>
      </c>
      <c r="N182" s="17" t="s">
        <v>33</v>
      </c>
      <c r="O182" s="17" t="s">
        <v>36</v>
      </c>
      <c r="P182" s="17" t="s">
        <v>109</v>
      </c>
      <c r="Q182" s="17" t="s">
        <v>95</v>
      </c>
      <c r="R182" s="17" t="s">
        <v>69</v>
      </c>
      <c r="S182" s="18" t="s">
        <v>128</v>
      </c>
      <c r="U182" s="18" t="s">
        <v>187</v>
      </c>
      <c r="W182" s="18" t="str">
        <f aca="true" t="shared" si="117" ref="W182:W199">U201</f>
        <v>Ranged ABS averages</v>
      </c>
    </row>
    <row r="183" spans="1:24" ht="12.75">
      <c r="A183" s="20" t="s">
        <v>12</v>
      </c>
      <c r="B183">
        <f>CORREL(B$8:B$73,$B$8:$B$73)</f>
        <v>1.0000000000000002</v>
      </c>
      <c r="C183">
        <f>CORREL(F$8:F$73,$B$8:$B$73)</f>
        <v>-0.9421998310738391</v>
      </c>
      <c r="D183">
        <f>CORREL(J$8:J$73,$B$8:$B$73)</f>
        <v>-0.9121850171325617</v>
      </c>
      <c r="E183">
        <f>CORREL(N$8:N$73,$B$8:$B$73)</f>
        <v>0.8142707679876848</v>
      </c>
      <c r="F183">
        <f>CORREL(R$8:R$73,$B$8:$B$73)</f>
        <v>0.737447449810817</v>
      </c>
      <c r="G183">
        <f>CORREL(V$8:V$73,$B$8:$B$73)</f>
        <v>0.400351851047077</v>
      </c>
      <c r="H183">
        <f>CORREL(Z$8:Z$73,$B$8:$B$73)</f>
        <v>0.17195059320665756</v>
      </c>
      <c r="I183">
        <f>CORREL(AD$8:AD$73,$B$8:$B$73)</f>
        <v>0.3645918280807088</v>
      </c>
      <c r="J183">
        <f>CORREL(AH$8:AH$73,$B$8:$B$73)</f>
        <v>-0.8417995748930361</v>
      </c>
      <c r="K183">
        <f>CORREL(AL$8:AL$73,$B$8:$B$73)</f>
        <v>0.017700529631453025</v>
      </c>
      <c r="L183">
        <f>CORREL(AP$8:AP$73,$B$8:$B$73)</f>
        <v>0.7482482705291127</v>
      </c>
      <c r="M183">
        <f>CORREL(AT$8:AT$73,$B$8:$B$73)</f>
        <v>-0.29826182414628344</v>
      </c>
      <c r="N183">
        <f>CORREL(AX$8:AX$73,$B$8:$B$73)</f>
        <v>-0.8259859210582433</v>
      </c>
      <c r="O183">
        <f>CORREL(BB$8:BB$73,$B$8:$B$73)</f>
        <v>-0.0075249570494332115</v>
      </c>
      <c r="P183">
        <f>CORREL(BF$8:BF$73,$B$8:$B$73)</f>
        <v>-0.23239092088688482</v>
      </c>
      <c r="Q183">
        <f>CORREL(BJ$8:BJ$73,$B$8:$B$73)</f>
        <v>-0.135314294251871</v>
      </c>
      <c r="R183">
        <f>CORREL(BN$8:BN$73,$B$8:$B$73)</f>
        <v>0.03773096014515413</v>
      </c>
      <c r="S183" s="14">
        <f>AVERAGE(B183:R183)</f>
        <v>0.005684112349794868</v>
      </c>
      <c r="T183" s="20" t="s">
        <v>12</v>
      </c>
      <c r="U183" s="14">
        <v>0.22948672977698742</v>
      </c>
      <c r="V183" s="23" t="s">
        <v>153</v>
      </c>
      <c r="W183" s="14">
        <f t="shared" si="117"/>
        <v>0.5014788936330721</v>
      </c>
      <c r="X183" s="20" t="str">
        <f aca="true" t="shared" si="118" ref="X183:X199">V202</f>
        <v>TDS_T, g/L</v>
      </c>
    </row>
    <row r="184" spans="1:24" ht="12.75">
      <c r="A184" s="20" t="s">
        <v>28</v>
      </c>
      <c r="B184">
        <f>CORREL(B$8:B$73,$F$8:$F$73)</f>
        <v>-0.9421998310738391</v>
      </c>
      <c r="C184">
        <f>CORREL(F$8:F$73,$F$8:$F$73)</f>
        <v>1</v>
      </c>
      <c r="D184">
        <f>CORREL(J$8:J$73,$F$8:$F$73)</f>
        <v>0.7954690805518405</v>
      </c>
      <c r="E184">
        <f>CORREL(N$8:N$73,$F$8:$F$73)</f>
        <v>-0.7929740139749395</v>
      </c>
      <c r="F184">
        <f>CORREL(R$8:R$73,$F$8:$F$73)</f>
        <v>-0.5803703062779788</v>
      </c>
      <c r="G184">
        <f>CORREL(V$8:V$73,$F$8:$F$73)</f>
        <v>-0.22775268277041005</v>
      </c>
      <c r="H184">
        <f>CORREL(Z$8:Z$73,$F$8:$F$73)</f>
        <v>-0.03342081970917228</v>
      </c>
      <c r="I184">
        <f>CORREL(AD$8:AD$73,$F$8:$F$73)</f>
        <v>-0.19287218516802598</v>
      </c>
      <c r="J184">
        <f>CORREL(AH$8:AH$73,$F$8:$F$73)</f>
        <v>0.7900272127799592</v>
      </c>
      <c r="K184">
        <f>CORREL(AL$8:AL$73,$F$8:$F$73)</f>
        <v>-0.24569743200674996</v>
      </c>
      <c r="L184">
        <f>CORREL(AP$8:AP$73,$F$8:$F$73)</f>
        <v>-0.7588276983706451</v>
      </c>
      <c r="M184">
        <f>CORREL(AT$8:AT$73,$F$8:$F$73)</f>
        <v>0.3796857781350137</v>
      </c>
      <c r="N184">
        <f>CORREL(AX$8:AX$73,$F$8:$F$73)</f>
        <v>0.782986406944549</v>
      </c>
      <c r="O184">
        <f>CORREL(BB$8:BB$73,$F$8:$F$73)</f>
        <v>0.07348192932979203</v>
      </c>
      <c r="P184">
        <f>CORREL(BF$8:BF$73,$F$8:$F$73)</f>
        <v>0.22081674868799128</v>
      </c>
      <c r="Q184">
        <f>CORREL(BJ$8:BJ$73,$F$8:$F$73)</f>
        <v>0.14463981810881124</v>
      </c>
      <c r="R184">
        <f>CORREL(BN$8:BN$73,$F$8:$F$73)</f>
        <v>0.04269438307236858</v>
      </c>
      <c r="S184" s="14">
        <f>AVERAGE(B184:R184)</f>
        <v>0.026805081662268512</v>
      </c>
      <c r="T184" s="20" t="s">
        <v>28</v>
      </c>
      <c r="U184" s="14">
        <v>0.22411124261796242</v>
      </c>
      <c r="V184" s="23" t="s">
        <v>25</v>
      </c>
      <c r="W184" s="14">
        <f t="shared" si="117"/>
        <v>0.4992914465253423</v>
      </c>
      <c r="X184" s="20" t="str">
        <f t="shared" si="118"/>
        <v>Level_T, cm</v>
      </c>
    </row>
    <row r="185" spans="1:24" ht="12.75">
      <c r="A185" s="20" t="s">
        <v>116</v>
      </c>
      <c r="B185">
        <f>CORREL(B$8:B$73,$J$8:$J$73)</f>
        <v>-0.9121850171325617</v>
      </c>
      <c r="C185">
        <f>CORREL(F$8:F$73,$J$8:$J$73)</f>
        <v>0.7954690805518405</v>
      </c>
      <c r="D185">
        <f>CORREL(J$8:J$73,$J$8:$J$73)</f>
        <v>1.0000000000000002</v>
      </c>
      <c r="E185">
        <f>CORREL(N$8:N$73,$J$8:$J$73)</f>
        <v>-0.8768376313466484</v>
      </c>
      <c r="F185">
        <f>CORREL(R$8:R$73,$J$8:$J$73)</f>
        <v>-0.9024453242295454</v>
      </c>
      <c r="G185">
        <f>CORREL(V$8:V$73,$J$8:$J$73)</f>
        <v>-0.39142938731423715</v>
      </c>
      <c r="H185">
        <f>CORREL(Z$8:Z$73,$J$8:$J$73)</f>
        <v>-0.15152739345266242</v>
      </c>
      <c r="I185">
        <f>CORREL(AD$8:AD$73,$J$8:$J$73)</f>
        <v>-0.3540554502153904</v>
      </c>
      <c r="J185">
        <f>CORREL(AH$8:AH$73,$J$8:$J$73)</f>
        <v>0.7699010785133659</v>
      </c>
      <c r="K185">
        <f>CORREL(AL$8:AL$73,$J$8:$J$73)</f>
        <v>0.08551994339065151</v>
      </c>
      <c r="L185">
        <f>CORREL(AP$8:AP$73,$J$8:$J$73)</f>
        <v>-0.8616464620869566</v>
      </c>
      <c r="M185">
        <f>CORREL(AT$8:AT$73,$J$8:$J$73)</f>
        <v>0.2872725235914715</v>
      </c>
      <c r="N185">
        <f>CORREL(AX$8:AX$73,$J$8:$J$73)</f>
        <v>0.7708084871006291</v>
      </c>
      <c r="O185">
        <f>CORREL(BB$8:BB$73,$J$8:$J$73)</f>
        <v>0.02394396017155321</v>
      </c>
      <c r="P185">
        <f>CORREL(BF$8:BF$73,$J$8:$J$73)</f>
        <v>0.13212118483935786</v>
      </c>
      <c r="Q185">
        <f>CORREL(BJ$8:BJ$73,$J$8:$J$73)</f>
        <v>0.20473695712476542</v>
      </c>
      <c r="R185">
        <f>CORREL(BN$8:BN$73,$J$8:$J$73)</f>
        <v>0.005241310700588108</v>
      </c>
      <c r="S185" s="14">
        <f>AVERAGE(B185:R185)</f>
        <v>-0.022065419987869324</v>
      </c>
      <c r="T185" s="20" t="s">
        <v>116</v>
      </c>
      <c r="U185" s="14">
        <v>0.2065671231427093</v>
      </c>
      <c r="V185" s="23" t="s">
        <v>167</v>
      </c>
      <c r="W185" s="14">
        <f t="shared" si="117"/>
        <v>0.4830813707511674</v>
      </c>
      <c r="X185" s="17" t="str">
        <f t="shared" si="118"/>
        <v>Air_T, °C</v>
      </c>
    </row>
    <row r="186" spans="1:24" ht="12.75">
      <c r="A186" s="20" t="s">
        <v>22</v>
      </c>
      <c r="B186">
        <f>CORREL(B$8:B$73,$N$8:$N$73)</f>
        <v>0.8142707679876848</v>
      </c>
      <c r="C186">
        <f>CORREL(F$8:F$73,$N$8:$N$73)</f>
        <v>-0.7929740139749395</v>
      </c>
      <c r="D186">
        <f>CORREL(J$8:J$73,$N$8:$N$73)</f>
        <v>-0.8768376313466484</v>
      </c>
      <c r="E186">
        <f>CORREL(N$8:N$73,$N$8:$N$73)</f>
        <v>1.0000000000000002</v>
      </c>
      <c r="F186">
        <f>CORREL(R$8:R$73,$N$8:$N$73)</f>
        <v>0.8395501326426265</v>
      </c>
      <c r="G186">
        <f>CORREL(V$8:V$73,$N$8:$N$73)</f>
        <v>0.25759029609336476</v>
      </c>
      <c r="H186">
        <f>CORREL(Z$8:Z$73,$N$8:$N$73)</f>
        <v>0.08514745022521829</v>
      </c>
      <c r="I186">
        <f>CORREL(AD$8:AD$73,$N$8:$N$73)</f>
        <v>0.2288401221369356</v>
      </c>
      <c r="J186">
        <f>CORREL(AH$8:AH$73,$N$8:$N$73)</f>
        <v>-0.6117981854835725</v>
      </c>
      <c r="K186">
        <f>CORREL(AL$8:AL$73,$N$8:$N$73)</f>
        <v>0.10423704517927443</v>
      </c>
      <c r="L186">
        <f>CORREL(AP$8:AP$73,$N$8:$N$73)</f>
        <v>0.8506092395056786</v>
      </c>
      <c r="M186">
        <f>CORREL(AT$8:AT$73,$N$8:$N$73)</f>
        <v>-0.3053664725901984</v>
      </c>
      <c r="N186">
        <f>CORREL(AX$8:AX$73,$N$8:$N$73)</f>
        <v>-0.6141529644207496</v>
      </c>
      <c r="O186">
        <f>CORREL(BB$8:BB$73,$N$8:$N$73)</f>
        <v>0.10776131495954859</v>
      </c>
      <c r="P186">
        <f>CORREL(BF$8:BF$73,$N$8:$N$73)</f>
        <v>-0.11204866344811976</v>
      </c>
      <c r="Q186">
        <f>CORREL(BJ$8:BJ$73,$N$8:$N$73)</f>
        <v>-0.19307789518504181</v>
      </c>
      <c r="R186">
        <f>CORREL(BN$8:BN$73,$N$8:$N$73)</f>
        <v>-0.04669691326283857</v>
      </c>
      <c r="S186" s="14">
        <f>AVERAGE(B186:R186)</f>
        <v>0.043238448765777836</v>
      </c>
      <c r="T186" s="20" t="s">
        <v>22</v>
      </c>
      <c r="U186" s="14">
        <v>0.19958589043513092</v>
      </c>
      <c r="V186" s="23" t="s">
        <v>10</v>
      </c>
      <c r="W186" s="14">
        <f t="shared" si="117"/>
        <v>0.470818607468358</v>
      </c>
      <c r="X186" s="20" t="str">
        <f t="shared" si="118"/>
        <v>Temp_T, cm</v>
      </c>
    </row>
    <row r="187" spans="1:24" ht="12.75">
      <c r="A187" s="20" t="s">
        <v>25</v>
      </c>
      <c r="B187">
        <f>CORREL(B$8:B$73,$R$8:$R$73)</f>
        <v>0.737447449810817</v>
      </c>
      <c r="C187">
        <f>CORREL(F$8:F$73,$R$8:$R$73)</f>
        <v>-0.5803703062779788</v>
      </c>
      <c r="D187">
        <f>CORREL(J$8:J$73,$R$8:$R$73)</f>
        <v>-0.9024453242295454</v>
      </c>
      <c r="E187">
        <f>CORREL(N$8:N$73,$R$8:$R$73)</f>
        <v>0.8395501326426265</v>
      </c>
      <c r="F187">
        <f>CORREL(R$8:R$73,$R$8:$R$73)</f>
        <v>1</v>
      </c>
      <c r="G187">
        <f>CORREL(V$8:V$73,$R$8:$R$73)</f>
        <v>0.3103051765022818</v>
      </c>
      <c r="H187">
        <f>CORREL(Z$8:Z$73,$R$8:$R$73)</f>
        <v>0.11645368785289571</v>
      </c>
      <c r="I187">
        <f>CORREL(AD$8:AD$73,$R$8:$R$73)</f>
        <v>0.2793564208367541</v>
      </c>
      <c r="J187">
        <f>CORREL(AH$8:AH$73,$R$8:$R$73)</f>
        <v>-0.49494757224845315</v>
      </c>
      <c r="K187">
        <f>CORREL(AL$8:AL$73,$R$8:$R$73)</f>
        <v>-0.162542645444962</v>
      </c>
      <c r="L187">
        <f>CORREL(AP$8:AP$73,$R$8:$R$73)</f>
        <v>0.7515537439401011</v>
      </c>
      <c r="M187">
        <f>CORREL(AT$8:AT$73,$R$8:$R$73)</f>
        <v>-0.17765678746932648</v>
      </c>
      <c r="N187">
        <f>CORREL(AX$8:AX$73,$R$8:$R$73)</f>
        <v>-0.5398608972925044</v>
      </c>
      <c r="O187">
        <f>CORREL(BB$8:BB$73,$R$8:$R$73)</f>
        <v>0.11844055546950644</v>
      </c>
      <c r="P187">
        <f>CORREL(BF$8:BF$73,$R$8:$R$73)</f>
        <v>-0.004958065357158531</v>
      </c>
      <c r="Q187">
        <f>CORREL(BJ$8:BJ$73,$R$8:$R$73)</f>
        <v>-0.24898112724350085</v>
      </c>
      <c r="R187">
        <f>CORREL(BN$8:BN$73,$R$8:$R$73)</f>
        <v>0.01692463317635989</v>
      </c>
      <c r="S187" s="14">
        <f>AVERAGE(B187:R187)</f>
        <v>0.06225112203928901</v>
      </c>
      <c r="T187" s="20" t="s">
        <v>25</v>
      </c>
      <c r="U187" s="14">
        <v>0.17444816991968692</v>
      </c>
      <c r="V187" s="17" t="s">
        <v>36</v>
      </c>
      <c r="W187" s="14">
        <f t="shared" si="117"/>
        <v>0.46468748301295515</v>
      </c>
      <c r="X187" s="23" t="str">
        <f t="shared" si="118"/>
        <v>pH_T</v>
      </c>
    </row>
    <row r="188" spans="1:24" ht="12.75">
      <c r="A188" s="23" t="s">
        <v>10</v>
      </c>
      <c r="B188">
        <f>CORREL(B$8:B$73,$V$8:$V$73)</f>
        <v>0.400351851047077</v>
      </c>
      <c r="C188">
        <f>CORREL(F$8:F$73,$V$8:$V$73)</f>
        <v>-0.22775268277041005</v>
      </c>
      <c r="D188">
        <f>CORREL(J$8:J$73,$V$8:$V$73)</f>
        <v>-0.39142938731423715</v>
      </c>
      <c r="E188">
        <f>CORREL(N$8:N$73,$V$8:$V$73)</f>
        <v>0.25759029609336476</v>
      </c>
      <c r="F188">
        <f>CORREL(R$8:R$73,$V$8:$V$73)</f>
        <v>0.3103051765022818</v>
      </c>
      <c r="G188">
        <f>CORREL(V$8:V$73,$V$8:$V$73)</f>
        <v>1</v>
      </c>
      <c r="H188">
        <f>CORREL(Z$8:Z$73,$V$8:$V$73)</f>
        <v>0.9265530870060038</v>
      </c>
      <c r="I188">
        <f>CORREL(AD$8:AD$73,$V$8:$V$73)</f>
        <v>0.9983220824138644</v>
      </c>
      <c r="J188">
        <f>CORREL(AH$8:AH$73,$V$8:$V$73)</f>
        <v>-0.268189639297829</v>
      </c>
      <c r="K188">
        <f>CORREL(AL$8:AL$73,$V$8:$V$73)</f>
        <v>-0.7323082727033402</v>
      </c>
      <c r="L188">
        <f>CORREL(AP$8:AP$73,$V$8:$V$73)</f>
        <v>0.22327155230808549</v>
      </c>
      <c r="M188">
        <f>CORREL(AT$8:AT$73,$V$8:$V$73)</f>
        <v>0.6797291222301894</v>
      </c>
      <c r="N188">
        <f>CORREL(AX$8:AX$73,$V$8:$V$73)</f>
        <v>-0.3418496172541089</v>
      </c>
      <c r="O188">
        <f>CORREL(BB$8:BB$73,$V$8:$V$73)</f>
        <v>0.3304722789108658</v>
      </c>
      <c r="P188">
        <f>CORREL(BF$8:BF$73,$V$8:$V$73)</f>
        <v>-0.23815252285981095</v>
      </c>
      <c r="Q188">
        <f>CORREL(BJ$8:BJ$73,$V$8:$V$73)</f>
        <v>0.16531223670862308</v>
      </c>
      <c r="R188">
        <f>CORREL(BN$8:BN$73,$V$8:$V$73)</f>
        <v>0.30073457637660606</v>
      </c>
      <c r="S188" s="14">
        <f>AVERAGE(B188:R188)</f>
        <v>0.19958589043513092</v>
      </c>
      <c r="T188" s="23" t="s">
        <v>10</v>
      </c>
      <c r="U188" s="14">
        <v>0.08858921449965619</v>
      </c>
      <c r="V188" s="17" t="s">
        <v>69</v>
      </c>
      <c r="W188" s="14">
        <f t="shared" si="117"/>
        <v>0.4616221557150248</v>
      </c>
      <c r="X188" s="23" t="str">
        <f t="shared" si="118"/>
        <v>Temp_T</v>
      </c>
    </row>
    <row r="189" spans="1:24" ht="12.75">
      <c r="A189" s="23" t="s">
        <v>153</v>
      </c>
      <c r="B189">
        <f>CORREL(B$8:B$73,$Z$8:$Z$73)</f>
        <v>0.17195059320665756</v>
      </c>
      <c r="C189">
        <f>CORREL(F$8:F$73,$Z$8:$Z$73)</f>
        <v>-0.03342081970917228</v>
      </c>
      <c r="D189">
        <f>CORREL(J$8:J$73,$Z$8:$Z$73)</f>
        <v>-0.15152739345266242</v>
      </c>
      <c r="E189">
        <f>CORREL(N$8:N$73,$Z$8:$Z$73)</f>
        <v>0.08514745022521829</v>
      </c>
      <c r="F189">
        <f>CORREL(R$8:R$73,$Z$8:$Z$73)</f>
        <v>0.11645368785289571</v>
      </c>
      <c r="G189">
        <f>CORREL(V$8:V$73,$Z$8:$Z$73)</f>
        <v>0.9265530870060038</v>
      </c>
      <c r="H189">
        <f>CORREL(Z$8:Z$73,$Z$8:$Z$73)</f>
        <v>0.9999999999999998</v>
      </c>
      <c r="I189">
        <f>CORREL(AD$8:AD$73,$Z$8:$Z$73)</f>
        <v>0.945792847855214</v>
      </c>
      <c r="J189">
        <f>CORREL(AH$8:AH$73,$Z$8:$Z$73)</f>
        <v>0.013068628257048702</v>
      </c>
      <c r="K189">
        <f>CORREL(AL$8:AL$73,$Z$8:$Z$73)</f>
        <v>-0.69282864073333</v>
      </c>
      <c r="L189">
        <f>CORREL(AP$8:AP$73,$Z$8:$Z$73)</f>
        <v>0.016111869182188588</v>
      </c>
      <c r="M189">
        <f>CORREL(AT$8:AT$73,$Z$8:$Z$73)</f>
        <v>0.852848058348218</v>
      </c>
      <c r="N189">
        <f>CORREL(AX$8:AX$73,$Z$8:$Z$73)</f>
        <v>-0.08295211356063482</v>
      </c>
      <c r="O189">
        <f>CORREL(BB$8:BB$73,$Z$8:$Z$73)</f>
        <v>0.3763123737201128</v>
      </c>
      <c r="P189">
        <f>CORREL(BF$8:BF$73,$Z$8:$Z$73)</f>
        <v>-0.09963399471908674</v>
      </c>
      <c r="Q189">
        <f>CORREL(BJ$8:BJ$73,$Z$8:$Z$73)</f>
        <v>0.1422319308274607</v>
      </c>
      <c r="R189">
        <f>CORREL(BN$8:BN$73,$Z$8:$Z$73)</f>
        <v>0.31516684190265476</v>
      </c>
      <c r="S189" s="14">
        <f>AVERAGE(B189:R189)</f>
        <v>0.22948672977698742</v>
      </c>
      <c r="T189" s="23" t="s">
        <v>153</v>
      </c>
      <c r="U189" s="14">
        <v>0.08215333551754431</v>
      </c>
      <c r="V189" s="23" t="s">
        <v>31</v>
      </c>
      <c r="W189" s="14">
        <f t="shared" si="117"/>
        <v>0.46123288873190815</v>
      </c>
      <c r="X189" s="20" t="str">
        <f t="shared" si="118"/>
        <v>pH_T</v>
      </c>
    </row>
    <row r="190" spans="1:24" ht="12.75">
      <c r="A190" s="23" t="s">
        <v>167</v>
      </c>
      <c r="B190">
        <f>CORREL(B$8:B$73,$AD$8:$AD$73)</f>
        <v>0.3645918280807088</v>
      </c>
      <c r="C190">
        <f>CORREL(F$8:F$73,$AD$8:$AD$73)</f>
        <v>-0.19287218516802598</v>
      </c>
      <c r="D190">
        <f>CORREL(J$8:J$73,$AD$8:$AD$73)</f>
        <v>-0.3540554502153904</v>
      </c>
      <c r="E190">
        <f>CORREL(N$8:N$73,$AD$8:$AD$73)</f>
        <v>0.2288401221369356</v>
      </c>
      <c r="F190">
        <f>CORREL(R$8:R$73,$AD$8:$AD$73)</f>
        <v>0.2793564208367541</v>
      </c>
      <c r="G190">
        <f>CORREL(V$8:V$73,$AD$8:$AD$73)</f>
        <v>0.9983220824138644</v>
      </c>
      <c r="H190">
        <f>CORREL(Z$8:Z$73,$AD$8:$AD$73)</f>
        <v>0.945792847855214</v>
      </c>
      <c r="I190">
        <f>CORREL(AD$8:AD$73,$AD$8:$AD$73)</f>
        <v>0.9999999999999999</v>
      </c>
      <c r="J190">
        <f>CORREL(AH$8:AH$73,$AD$8:$AD$73)</f>
        <v>-0.2253049580272179</v>
      </c>
      <c r="K190">
        <f>CORREL(AL$8:AL$73,$AD$8:$AD$73)</f>
        <v>-0.7374674286745044</v>
      </c>
      <c r="L190">
        <f>CORREL(AP$8:AP$73,$AD$8:$AD$73)</f>
        <v>0.1912411405369597</v>
      </c>
      <c r="M190">
        <f>CORREL(AT$8:AT$73,$AD$8:$AD$73)</f>
        <v>0.7144830522849825</v>
      </c>
      <c r="N190">
        <f>CORREL(AX$8:AX$73,$AD$8:$AD$73)</f>
        <v>-0.3016906438676735</v>
      </c>
      <c r="O190">
        <f>CORREL(BB$8:BB$73,$AD$8:$AD$73)</f>
        <v>0.3423315104640271</v>
      </c>
      <c r="P190">
        <f>CORREL(BF$8:BF$73,$AD$8:$AD$73)</f>
        <v>-0.2183803692539456</v>
      </c>
      <c r="Q190">
        <f>CORREL(BJ$8:BJ$73,$AD$8:$AD$73)</f>
        <v>0.1693706755255043</v>
      </c>
      <c r="R190">
        <f>CORREL(BN$8:BN$73,$AD$8:$AD$73)</f>
        <v>0.3070824484978653</v>
      </c>
      <c r="S190" s="14">
        <f>AVERAGE(B190:R190)</f>
        <v>0.2065671231427093</v>
      </c>
      <c r="T190" s="23" t="s">
        <v>167</v>
      </c>
      <c r="U190" s="14">
        <v>0.07323375458652837</v>
      </c>
      <c r="V190" s="17" t="s">
        <v>95</v>
      </c>
      <c r="W190" s="14">
        <f t="shared" si="117"/>
        <v>0.45837202245862935</v>
      </c>
      <c r="X190" s="23" t="str">
        <f t="shared" si="118"/>
        <v>Level_T</v>
      </c>
    </row>
    <row r="191" spans="1:24" ht="12.75">
      <c r="A191" s="23" t="s">
        <v>31</v>
      </c>
      <c r="B191">
        <f>CORREL(B$8:B$73,$AH$8:$AH$73)</f>
        <v>-0.8417995748930361</v>
      </c>
      <c r="C191">
        <f>CORREL(F$8:F$73,$AH$8:$AH$73)</f>
        <v>0.7900272127799592</v>
      </c>
      <c r="D191">
        <f>CORREL(J$8:J$73,$AH$8:$AH$73)</f>
        <v>0.7699010785133659</v>
      </c>
      <c r="E191">
        <f>CORREL(N$8:N$73,$AH$8:$AH$73)</f>
        <v>-0.6117981854835725</v>
      </c>
      <c r="F191">
        <f>CORREL(R$8:R$73,$AH$8:$AH$73)</f>
        <v>-0.49494757224845315</v>
      </c>
      <c r="G191">
        <f>CORREL(V$8:V$73,$AH$8:$AH$73)</f>
        <v>-0.268189639297829</v>
      </c>
      <c r="H191">
        <f>CORREL(Z$8:Z$73,$AH$8:$AH$73)</f>
        <v>0.013068628257048702</v>
      </c>
      <c r="I191">
        <f>CORREL(AD$8:AD$73,$AH$8:$AH$73)</f>
        <v>-0.2253049580272179</v>
      </c>
      <c r="J191">
        <f>CORREL(AH$8:AH$73,$AH$8:$AH$73)</f>
        <v>1</v>
      </c>
      <c r="K191">
        <f>CORREL(AL$8:AL$73,$AH$8:$AH$73)</f>
        <v>-0.03441182062243821</v>
      </c>
      <c r="L191">
        <f>CORREL(AP$8:AP$73,$AH$8:$AH$73)</f>
        <v>-0.7257628536550934</v>
      </c>
      <c r="M191">
        <f>CORREL(AT$8:AT$73,$AH$8:$AH$73)</f>
        <v>0.4145096102095742</v>
      </c>
      <c r="N191">
        <f>CORREL(AX$8:AX$73,$AH$8:$AH$73)</f>
        <v>0.9516832746274565</v>
      </c>
      <c r="O191">
        <f>CORREL(BB$8:BB$73,$AH$8:$AH$73)</f>
        <v>0.1775857776044715</v>
      </c>
      <c r="P191">
        <f>CORREL(BF$8:BF$73,$AH$8:$AH$73)</f>
        <v>0.3422593878126477</v>
      </c>
      <c r="Q191">
        <f>CORREL(BJ$8:BJ$73,$AH$8:$AH$73)</f>
        <v>0.16305670567231353</v>
      </c>
      <c r="R191">
        <f>CORREL(BN$8:BN$73,$AH$8:$AH$73)</f>
        <v>-0.023270367450943904</v>
      </c>
      <c r="S191" s="14">
        <f>AVERAGE(B191:R191)</f>
        <v>0.08215333551754431</v>
      </c>
      <c r="T191" s="23" t="s">
        <v>31</v>
      </c>
      <c r="U191" s="14">
        <v>0.06225112203928901</v>
      </c>
      <c r="V191" s="20" t="s">
        <v>25</v>
      </c>
      <c r="W191" s="14">
        <f t="shared" si="117"/>
        <v>0.44536371551997483</v>
      </c>
      <c r="X191" s="23" t="str">
        <f t="shared" si="118"/>
        <v>Cross_T</v>
      </c>
    </row>
    <row r="192" spans="1:24" ht="12.75">
      <c r="A192" s="23" t="s">
        <v>116</v>
      </c>
      <c r="B192">
        <f>CORREL(B$8:B$73,$AL$8:$AL$73)</f>
        <v>0.017700529631453025</v>
      </c>
      <c r="C192">
        <f>CORREL(F$8:F$73,$AL$8:$AL$73)</f>
        <v>-0.24569743200674996</v>
      </c>
      <c r="D192">
        <f>CORREL(J$8:J$73,$AL$8:$AL$73)</f>
        <v>0.08551994339065151</v>
      </c>
      <c r="E192">
        <f>CORREL(N$8:N$73,$AL$8:$AL$73)</f>
        <v>0.10423704517927443</v>
      </c>
      <c r="F192">
        <f>CORREL(R$8:R$73,$AL$8:$AL$73)</f>
        <v>-0.162542645444962</v>
      </c>
      <c r="G192">
        <f>CORREL(V$8:V$73,$AL$8:$AL$73)</f>
        <v>-0.7323082727033402</v>
      </c>
      <c r="H192">
        <f>CORREL(Z$8:Z$73,$AL$8:$AL$73)</f>
        <v>-0.69282864073333</v>
      </c>
      <c r="I192">
        <f>CORREL(AD$8:AD$73,$AL$8:$AL$73)</f>
        <v>-0.7374674286745044</v>
      </c>
      <c r="J192">
        <f>CORREL(AH$8:AH$73,$AL$8:$AL$73)</f>
        <v>-0.03441182062243821</v>
      </c>
      <c r="K192">
        <f>CORREL(AL$8:AL$73,$AL$8:$AL$73)</f>
        <v>1.0000000000000002</v>
      </c>
      <c r="L192">
        <f>CORREL(AP$8:AP$73,$AL$8:$AL$73)</f>
        <v>0.11775957838698413</v>
      </c>
      <c r="M192">
        <f>CORREL(AT$8:AT$73,$AL$8:$AL$73)</f>
        <v>-0.6657164946511238</v>
      </c>
      <c r="N192">
        <f>CORREL(AX$8:AX$73,$AL$8:$AL$73)</f>
        <v>0.0024528908235451076</v>
      </c>
      <c r="O192">
        <f>CORREL(BB$8:BB$73,$AL$8:$AL$73)</f>
        <v>-0.23059823247960004</v>
      </c>
      <c r="P192">
        <f>CORREL(BF$8:BF$73,$AL$8:$AL$73)</f>
        <v>0.07404377739587982</v>
      </c>
      <c r="Q192">
        <f>CORREL(BJ$8:BJ$73,$AL$8:$AL$73)</f>
        <v>-0.2511759759279905</v>
      </c>
      <c r="R192">
        <f>CORREL(BN$8:BN$73,$AL$8:$AL$73)</f>
        <v>-0.1755215776024565</v>
      </c>
      <c r="S192" s="14">
        <f>AVERAGE(B192:R192)</f>
        <v>-0.1486208680022769</v>
      </c>
      <c r="T192" s="23" t="s">
        <v>116</v>
      </c>
      <c r="U192" s="14">
        <v>0.061719748631725344</v>
      </c>
      <c r="V192" s="17" t="s">
        <v>33</v>
      </c>
      <c r="W192" s="14">
        <f t="shared" si="117"/>
        <v>0.4413032825328075</v>
      </c>
      <c r="X192" s="23" t="str">
        <f t="shared" si="118"/>
        <v>Turb_T</v>
      </c>
    </row>
    <row r="193" spans="1:24" ht="12.75">
      <c r="A193" s="23" t="s">
        <v>22</v>
      </c>
      <c r="B193">
        <f>CORREL(B$8:B$73,$AP$8:$AP$73)</f>
        <v>0.7482482705291127</v>
      </c>
      <c r="C193">
        <f>CORREL(F$8:F$73,$AP$8:$AP$73)</f>
        <v>-0.7588276983706451</v>
      </c>
      <c r="D193">
        <f>CORREL(J$8:J$73,$AP$8:$AP$73)</f>
        <v>-0.8616464620869566</v>
      </c>
      <c r="E193">
        <f>CORREL(N$8:N$73,$AP$8:$AP$73)</f>
        <v>0.8506092395056786</v>
      </c>
      <c r="F193">
        <f>CORREL(R$8:R$73,$AP$8:$AP$73)</f>
        <v>0.7515537439401011</v>
      </c>
      <c r="G193">
        <f>CORREL(V$8:V$73,$AP$8:$AP$73)</f>
        <v>0.22327155230808549</v>
      </c>
      <c r="H193">
        <f>CORREL(Z$8:Z$73,$AP$8:$AP$73)</f>
        <v>0.016111869182188588</v>
      </c>
      <c r="I193">
        <f>CORREL(AD$8:AD$73,$AP$8:$AP$73)</f>
        <v>0.1912411405369597</v>
      </c>
      <c r="J193">
        <f>CORREL(AH$8:AH$73,$AP$8:$AP$73)</f>
        <v>-0.7257628536550934</v>
      </c>
      <c r="K193">
        <f>CORREL(AL$8:AL$73,$AP$8:$AP$73)</f>
        <v>0.11775957838698413</v>
      </c>
      <c r="L193">
        <f>CORREL(AP$8:AP$73,$AP$8:$AP$73)</f>
        <v>1</v>
      </c>
      <c r="M193">
        <f>CORREL(AT$8:AT$73,$AP$8:$AP$73)</f>
        <v>-0.39913076041925133</v>
      </c>
      <c r="N193">
        <f>CORREL(AX$8:AX$73,$AP$8:$AP$73)</f>
        <v>-0.7394467667714392</v>
      </c>
      <c r="O193">
        <f>CORREL(BB$8:BB$73,$AP$8:$AP$73)</f>
        <v>-0.056820363691324836</v>
      </c>
      <c r="P193">
        <f>CORREL(BF$8:BF$73,$AP$8:$AP$73)</f>
        <v>-0.1913029833169592</v>
      </c>
      <c r="Q193">
        <f>CORREL(BJ$8:BJ$73,$AP$8:$AP$73)</f>
        <v>-0.2465499327482983</v>
      </c>
      <c r="R193">
        <f>CORREL(BN$8:BN$73,$AP$8:$AP$73)</f>
        <v>0.021403995771160048</v>
      </c>
      <c r="S193" s="14">
        <f>AVERAGE(B193:R193)</f>
        <v>-0.0034875547588057434</v>
      </c>
      <c r="T193" s="23" t="s">
        <v>22</v>
      </c>
      <c r="U193" s="14">
        <v>0.043238448765777836</v>
      </c>
      <c r="V193" s="20" t="s">
        <v>22</v>
      </c>
      <c r="W193" s="14">
        <f t="shared" si="117"/>
        <v>0.42834085445851594</v>
      </c>
      <c r="X193" s="20" t="str">
        <f t="shared" si="118"/>
        <v>Turb_T</v>
      </c>
    </row>
    <row r="194" spans="1:24" ht="12.75">
      <c r="A194" s="23" t="s">
        <v>25</v>
      </c>
      <c r="B194">
        <f>CORREL(B$8:B$73,$AT$8:$AT$73)</f>
        <v>-0.29826182414628344</v>
      </c>
      <c r="C194">
        <f>CORREL(F$8:F$73,$AT$8:$AT$73)</f>
        <v>0.3796857781350137</v>
      </c>
      <c r="D194">
        <f>CORREL(J$8:J$73,$AT$8:$AT$73)</f>
        <v>0.2872725235914715</v>
      </c>
      <c r="E194">
        <f>CORREL(N$8:N$73,$AT$8:$AT$73)</f>
        <v>-0.3053664725901984</v>
      </c>
      <c r="F194">
        <f>CORREL(R$8:R$73,$AT$8:$AT$73)</f>
        <v>-0.17765678746932648</v>
      </c>
      <c r="G194">
        <f>CORREL(V$8:V$73,$AT$8:$AT$73)</f>
        <v>0.6797291222301894</v>
      </c>
      <c r="H194">
        <f>CORREL(Z$8:Z$73,$AT$8:$AT$73)</f>
        <v>0.852848058348218</v>
      </c>
      <c r="I194">
        <f>CORREL(AD$8:AD$73,$AT$8:$AT$73)</f>
        <v>0.7144830522849825</v>
      </c>
      <c r="J194">
        <f>CORREL(AH$8:AH$73,$AT$8:$AT$73)</f>
        <v>0.4145096102095742</v>
      </c>
      <c r="K194">
        <f>CORREL(AL$8:AL$73,$AT$8:$AT$73)</f>
        <v>-0.6657164946511238</v>
      </c>
      <c r="L194">
        <f>CORREL(AP$8:AP$73,$AT$8:$AT$73)</f>
        <v>-0.39913076041925133</v>
      </c>
      <c r="M194">
        <f>CORREL(AT$8:AT$73,$AT$8:$AT$73)</f>
        <v>1</v>
      </c>
      <c r="N194">
        <f>CORREL(AX$8:AX$73,$AT$8:$AT$73)</f>
        <v>0.35224891609564646</v>
      </c>
      <c r="O194">
        <f>CORREL(BB$8:BB$73,$AT$8:$AT$73)</f>
        <v>0.4180473524997919</v>
      </c>
      <c r="P194">
        <f>CORREL(BF$8:BF$73,$AT$8:$AT$73)</f>
        <v>0.10049402034231869</v>
      </c>
      <c r="Q194">
        <f>CORREL(BJ$8:BJ$73,$AT$8:$AT$73)</f>
        <v>0.22940701040069225</v>
      </c>
      <c r="R194">
        <f>CORREL(BN$8:BN$73,$AT$8:$AT$73)</f>
        <v>0.22729801964364538</v>
      </c>
      <c r="S194" s="14">
        <f>AVERAGE(B194:R194)</f>
        <v>0.22411124261796242</v>
      </c>
      <c r="T194" s="23" t="s">
        <v>25</v>
      </c>
      <c r="U194" s="14">
        <v>0.03250378423280665</v>
      </c>
      <c r="V194" s="17" t="s">
        <v>109</v>
      </c>
      <c r="W194" s="14">
        <f t="shared" si="117"/>
        <v>0.35423531356226823</v>
      </c>
      <c r="X194" s="23" t="str">
        <f t="shared" si="118"/>
        <v>Velocity_T</v>
      </c>
    </row>
    <row r="195" spans="1:24" ht="12.75">
      <c r="A195" s="17" t="s">
        <v>33</v>
      </c>
      <c r="B195">
        <f>CORREL(B$8:B$73,$AX$8:$AX$73)</f>
        <v>-0.8259859210582433</v>
      </c>
      <c r="C195">
        <f>CORREL(F$8:F$73,$AX$8:$AX$73)</f>
        <v>0.782986406944549</v>
      </c>
      <c r="D195">
        <f>CORREL(J$8:J$73,$AX$8:$AX$73)</f>
        <v>0.7708084871006291</v>
      </c>
      <c r="E195">
        <f>CORREL(N$8:N$73,$AX$8:$AX$73)</f>
        <v>-0.6141529644207496</v>
      </c>
      <c r="F195">
        <f>CORREL(R$8:R$73,$AX$8:$AX$73)</f>
        <v>-0.5398608972925044</v>
      </c>
      <c r="G195">
        <f>CORREL(V$8:V$73,$AX$8:$AX$73)</f>
        <v>-0.3418496172541089</v>
      </c>
      <c r="H195">
        <f>CORREL(Z$8:Z$73,$AX$8:$AX$73)</f>
        <v>-0.08295211356063482</v>
      </c>
      <c r="I195">
        <f>CORREL(AD$8:AD$73,$AX$8:$AX$73)</f>
        <v>-0.3016906438676735</v>
      </c>
      <c r="J195">
        <f>CORREL(AH$8:AH$73,$AX$8:$AX$73)</f>
        <v>0.9516832746274565</v>
      </c>
      <c r="K195">
        <f>CORREL(AL$8:AL$73,$AX$8:$AX$73)</f>
        <v>0.0024528908235451076</v>
      </c>
      <c r="L195">
        <f>CORREL(AP$8:AP$73,$AX$8:$AX$73)</f>
        <v>-0.7394467667714392</v>
      </c>
      <c r="M195">
        <f>CORREL(AT$8:AT$73,$AX$8:$AX$73)</f>
        <v>0.35224891609564646</v>
      </c>
      <c r="N195">
        <f>CORREL(AX$8:AX$73,$AX$8:$AX$73)</f>
        <v>1</v>
      </c>
      <c r="O195">
        <f>CORREL(BB$8:BB$73,$AX$8:$AX$73)</f>
        <v>0.13351282655734173</v>
      </c>
      <c r="P195">
        <f>CORREL(BF$8:BF$73,$AX$8:$AX$73)</f>
        <v>0.49150215418758664</v>
      </c>
      <c r="Q195">
        <f>CORREL(BJ$8:BJ$73,$AX$8:$AX$73)</f>
        <v>0.14561455841783225</v>
      </c>
      <c r="R195">
        <f>CORREL(BN$8:BN$73,$AX$8:$AX$73)</f>
        <v>-0.13563486378990242</v>
      </c>
      <c r="S195" s="14">
        <f>AVERAGE(B195:R195)</f>
        <v>0.061719748631725344</v>
      </c>
      <c r="T195" s="17" t="s">
        <v>33</v>
      </c>
      <c r="U195" s="14">
        <v>0.026805081662268512</v>
      </c>
      <c r="V195" s="20" t="s">
        <v>28</v>
      </c>
      <c r="W195" s="14">
        <f t="shared" si="117"/>
        <v>0.31352836974436965</v>
      </c>
      <c r="X195" s="23" t="str">
        <f t="shared" si="118"/>
        <v>TDS_T, g/L</v>
      </c>
    </row>
    <row r="196" spans="1:24" ht="12.75">
      <c r="A196" s="17" t="s">
        <v>36</v>
      </c>
      <c r="B196">
        <f>CORREL(B$8:B$73,$BB$8:$BB$73)</f>
        <v>-0.0075249570494332115</v>
      </c>
      <c r="C196">
        <f>CORREL(F$8:F$73,$BB$8:$BB$73)</f>
        <v>0.07348192932979203</v>
      </c>
      <c r="D196">
        <f>CORREL(J$8:J$73,$BB$8:$BB$73)</f>
        <v>0.02394396017155321</v>
      </c>
      <c r="E196">
        <f>CORREL(N$8:N$73,$BB$8:$BB$73)</f>
        <v>0.10776131495954859</v>
      </c>
      <c r="F196">
        <f>CORREL(R$8:R$73,$BB$8:$BB$73)</f>
        <v>0.11844055546950644</v>
      </c>
      <c r="G196">
        <f>CORREL(V$8:V$73,$BB$8:$BB$73)</f>
        <v>0.3304722789108658</v>
      </c>
      <c r="H196">
        <f>CORREL(Z$8:Z$73,$BB$8:$BB$73)</f>
        <v>0.3763123737201128</v>
      </c>
      <c r="I196">
        <f>CORREL(AD$8:AD$73,$BB$8:$BB$73)</f>
        <v>0.3423315104640271</v>
      </c>
      <c r="J196">
        <f>CORREL(AH$8:AH$73,$BB$8:$BB$73)</f>
        <v>0.1775857776044715</v>
      </c>
      <c r="K196">
        <f>CORREL(AL$8:AL$73,$BB$8:$BB$73)</f>
        <v>-0.23059823247960004</v>
      </c>
      <c r="L196">
        <f>CORREL(AP$8:AP$73,$BB$8:$BB$73)</f>
        <v>-0.056820363691324836</v>
      </c>
      <c r="M196">
        <f>CORREL(AT$8:AT$73,$BB$8:$BB$73)</f>
        <v>0.4180473524997919</v>
      </c>
      <c r="N196">
        <f>CORREL(AX$8:AX$73,$BB$8:$BB$73)</f>
        <v>0.13351282655734173</v>
      </c>
      <c r="O196">
        <f>CORREL(BB$8:BB$73,$BB$8:$BB$73)</f>
        <v>1</v>
      </c>
      <c r="P196">
        <f>CORREL(BF$8:BF$73,$BB$8:$BB$73)</f>
        <v>-0.028879538436967202</v>
      </c>
      <c r="Q196">
        <f>CORREL(BJ$8:BJ$73,$BB$8:$BB$73)</f>
        <v>0.20674812254634525</v>
      </c>
      <c r="R196">
        <f>CORREL(BN$8:BN$73,$BB$8:$BB$73)</f>
        <v>-0.019196021941352632</v>
      </c>
      <c r="S196" s="14">
        <f>AVERAGE(B196:R196)</f>
        <v>0.17444816991968692</v>
      </c>
      <c r="T196" s="17" t="s">
        <v>36</v>
      </c>
      <c r="U196" s="14">
        <v>0.005684112349794868</v>
      </c>
      <c r="V196" s="20" t="s">
        <v>12</v>
      </c>
      <c r="W196" s="14">
        <f t="shared" si="117"/>
        <v>0.24528883615140298</v>
      </c>
      <c r="X196" s="17" t="str">
        <f t="shared" si="118"/>
        <v>AQI_T</v>
      </c>
    </row>
    <row r="197" spans="1:24" ht="12.75">
      <c r="A197" s="17" t="s">
        <v>109</v>
      </c>
      <c r="B197">
        <f>CORREL(B$8:B$73,$BF$8:$BF$73)</f>
        <v>-0.23239092088688482</v>
      </c>
      <c r="C197">
        <f>CORREL(F$8:F$73,$BF$8:$BF$73)</f>
        <v>0.22081674868799128</v>
      </c>
      <c r="D197">
        <f>CORREL(J$8:J$73,$BF$8:$BF$73)</f>
        <v>0.13212118483935786</v>
      </c>
      <c r="E197">
        <f>CORREL(N$8:N$73,$BF$8:$BF$73)</f>
        <v>-0.11204866344811976</v>
      </c>
      <c r="F197">
        <f>CORREL(R$8:R$73,$BF$8:$BF$73)</f>
        <v>-0.004958065357158531</v>
      </c>
      <c r="G197">
        <f>CORREL(V$8:V$73,$BF$8:$BF$73)</f>
        <v>-0.23815252285981095</v>
      </c>
      <c r="H197">
        <f>CORREL(Z$8:Z$73,$BF$8:$BF$73)</f>
        <v>-0.09963399471908674</v>
      </c>
      <c r="I197">
        <f>CORREL(AD$8:AD$73,$BF$8:$BF$73)</f>
        <v>-0.2183803692539456</v>
      </c>
      <c r="J197">
        <f>CORREL(AH$8:AH$73,$BF$8:$BF$73)</f>
        <v>0.3422593878126477</v>
      </c>
      <c r="K197">
        <f>CORREL(AL$8:AL$73,$BF$8:$BF$73)</f>
        <v>0.07404377739587982</v>
      </c>
      <c r="L197">
        <f>CORREL(AP$8:AP$73,$BF$8:$BF$73)</f>
        <v>-0.1913029833169592</v>
      </c>
      <c r="M197">
        <f>CORREL(AT$8:AT$73,$BF$8:$BF$73)</f>
        <v>0.10049402034231869</v>
      </c>
      <c r="N197">
        <f>CORREL(AX$8:AX$73,$BF$8:$BF$73)</f>
        <v>0.49150215418758664</v>
      </c>
      <c r="O197">
        <f>CORREL(BB$8:BB$73,$BF$8:$BF$73)</f>
        <v>-0.028879538436967202</v>
      </c>
      <c r="P197">
        <f>CORREL(BF$8:BF$73,$BF$8:$BF$73)</f>
        <v>1</v>
      </c>
      <c r="Q197">
        <f>CORREL(BJ$8:BJ$73,$BF$8:$BF$73)</f>
        <v>-0.28301503314452336</v>
      </c>
      <c r="R197">
        <f>CORREL(BN$8:BN$73,$BF$8:$BF$73)</f>
        <v>-0.3999108498846128</v>
      </c>
      <c r="S197" s="14">
        <f>AVERAGE(B197:R197)</f>
        <v>0.03250378423280665</v>
      </c>
      <c r="T197" s="17" t="s">
        <v>109</v>
      </c>
      <c r="U197" s="14">
        <v>-0.0034875547588057434</v>
      </c>
      <c r="V197" s="23" t="s">
        <v>22</v>
      </c>
      <c r="W197" s="14">
        <f t="shared" si="117"/>
        <v>0.2330119026454961</v>
      </c>
      <c r="X197" s="17" t="str">
        <f t="shared" si="118"/>
        <v>Humid_T</v>
      </c>
    </row>
    <row r="198" spans="1:24" ht="12.75">
      <c r="A198" s="17" t="s">
        <v>95</v>
      </c>
      <c r="B198">
        <f>CORREL(B$8:B$73,$BJ$8:$BJ$73)</f>
        <v>-0.135314294251871</v>
      </c>
      <c r="C198">
        <f>CORREL(F$8:F$73,$BJ$8:$BJ$73)</f>
        <v>0.14463981810881124</v>
      </c>
      <c r="D198">
        <f>CORREL(J$8:J$73,$BJ$8:$BJ$73)</f>
        <v>0.20473695712476542</v>
      </c>
      <c r="E198">
        <f>CORREL(N$8:N$73,$BJ$8:$BJ$73)</f>
        <v>-0.19307789518504181</v>
      </c>
      <c r="F198">
        <f>CORREL(R$8:R$73,$BJ$8:$BJ$73)</f>
        <v>-0.24898112724350085</v>
      </c>
      <c r="G198">
        <f>CORREL(V$8:V$73,$BJ$8:$BJ$73)</f>
        <v>0.16531223670862308</v>
      </c>
      <c r="H198">
        <f>CORREL(Z$8:Z$73,$BJ$8:$BJ$73)</f>
        <v>0.1422319308274607</v>
      </c>
      <c r="I198">
        <f>CORREL(AD$8:AD$73,$BJ$8:$BJ$73)</f>
        <v>0.1693706755255043</v>
      </c>
      <c r="J198">
        <f>CORREL(AH$8:AH$73,$BJ$8:$BJ$73)</f>
        <v>0.16305670567231353</v>
      </c>
      <c r="K198">
        <f>CORREL(AL$8:AL$73,$BJ$8:$BJ$73)</f>
        <v>-0.2511759759279905</v>
      </c>
      <c r="L198">
        <f>CORREL(AP$8:AP$73,$BJ$8:$BJ$73)</f>
        <v>-0.2465499327482983</v>
      </c>
      <c r="M198">
        <f>CORREL(AT$8:AT$73,$BJ$8:$BJ$73)</f>
        <v>0.22940701040069225</v>
      </c>
      <c r="N198">
        <f>CORREL(AX$8:AX$73,$BJ$8:$BJ$73)</f>
        <v>0.14561455841783225</v>
      </c>
      <c r="O198">
        <f>CORREL(BB$8:BB$73,$BJ$8:$BJ$73)</f>
        <v>0.20674812254634525</v>
      </c>
      <c r="P198">
        <f>CORREL(BF$8:BF$73,$BJ$8:$BJ$73)</f>
        <v>-0.28301503314452336</v>
      </c>
      <c r="Q198">
        <f>CORREL(BJ$8:BJ$73,$BJ$8:$BJ$73)</f>
        <v>1</v>
      </c>
      <c r="R198">
        <f>CORREL(BN$8:BN$73,$BJ$8:$BJ$73)</f>
        <v>0.0319700711398598</v>
      </c>
      <c r="S198" s="14">
        <f>AVERAGE(B198:R198)</f>
        <v>0.07323375458652837</v>
      </c>
      <c r="T198" s="17" t="s">
        <v>95</v>
      </c>
      <c r="U198" s="14">
        <v>-0.022065419987869324</v>
      </c>
      <c r="V198" s="20" t="s">
        <v>116</v>
      </c>
      <c r="W198" s="14">
        <f t="shared" si="117"/>
        <v>0.21480335975482556</v>
      </c>
      <c r="X198" s="17" t="str">
        <f t="shared" si="118"/>
        <v>Prec_T, mm</v>
      </c>
    </row>
    <row r="199" spans="1:24" ht="12.75">
      <c r="A199" s="17" t="s">
        <v>69</v>
      </c>
      <c r="B199">
        <f>CORREL(B$8:B$73,$BN$8:$BN$73)</f>
        <v>0.03773096014515413</v>
      </c>
      <c r="C199">
        <f>CORREL(F$8:F$73,$BN$8:$BN$73)</f>
        <v>0.04269438307236858</v>
      </c>
      <c r="D199">
        <f>CORREL(J$8:J$73,$BN$8:$BN$73)</f>
        <v>0.005241310700588108</v>
      </c>
      <c r="E199">
        <f>CORREL(N$8:N$73,$BN$8:$BN$73)</f>
        <v>-0.04669691326283857</v>
      </c>
      <c r="F199">
        <f>CORREL(R$8:R$73,$BN$8:$BN$73)</f>
        <v>0.01692463317635989</v>
      </c>
      <c r="G199">
        <f>CORREL(V$8:V$73,$BN$8:$BN$73)</f>
        <v>0.30073457637660606</v>
      </c>
      <c r="H199">
        <f>CORREL(Z$8:Z$73,$BN$8:$BN$73)</f>
        <v>0.31516684190265476</v>
      </c>
      <c r="I199">
        <f>CORREL(AD$8:AD$73,$BN$8:$BN$73)</f>
        <v>0.3070824484978653</v>
      </c>
      <c r="J199">
        <f>CORREL(AH$8:AH$73,$BN$8:$BN$73)</f>
        <v>-0.023270367450943904</v>
      </c>
      <c r="K199">
        <f>CORREL(AL$8:AL$73,$BN$8:$BN$73)</f>
        <v>-0.1755215776024565</v>
      </c>
      <c r="L199">
        <f>CORREL(AP$8:AP$73,$BN$8:$BN$73)</f>
        <v>0.021403995771160048</v>
      </c>
      <c r="M199">
        <f>CORREL(AT$8:AT$73,$BN$8:$BN$73)</f>
        <v>0.22729801964364538</v>
      </c>
      <c r="N199">
        <f>CORREL(AX$8:AX$73,$BN$8:$BN$73)</f>
        <v>-0.13563486378990242</v>
      </c>
      <c r="O199">
        <f>CORREL(BB$8:BB$73,$BN$8:$BN$73)</f>
        <v>-0.019196021941352632</v>
      </c>
      <c r="P199">
        <f>CORREL(BF$8:BF$73,$BN$8:$BN$73)</f>
        <v>-0.3999108498846128</v>
      </c>
      <c r="Q199">
        <f>CORREL(BJ$8:BJ$73,$BN$8:$BN$73)</f>
        <v>0.0319700711398598</v>
      </c>
      <c r="R199">
        <f>CORREL(BN$8:BN$73,$BN$8:$BN$73)</f>
        <v>1</v>
      </c>
      <c r="S199" s="14">
        <f>AVERAGE(B199:R199)</f>
        <v>0.08858921449965619</v>
      </c>
      <c r="T199" s="17" t="s">
        <v>69</v>
      </c>
      <c r="U199" s="14">
        <v>-0.1486208680022769</v>
      </c>
      <c r="V199" s="23" t="s">
        <v>116</v>
      </c>
      <c r="W199" s="14">
        <f t="shared" si="117"/>
        <v>0.18273399025637463</v>
      </c>
      <c r="X199" s="17" t="str">
        <f t="shared" si="118"/>
        <v>Wind_T</v>
      </c>
    </row>
    <row r="201" spans="2:21" ht="12.75">
      <c r="B201" s="20" t="s">
        <v>12</v>
      </c>
      <c r="C201" s="20" t="s">
        <v>28</v>
      </c>
      <c r="D201" s="20" t="s">
        <v>116</v>
      </c>
      <c r="E201" s="20" t="s">
        <v>22</v>
      </c>
      <c r="F201" s="20" t="s">
        <v>25</v>
      </c>
      <c r="G201" s="23" t="s">
        <v>10</v>
      </c>
      <c r="H201" s="23" t="s">
        <v>153</v>
      </c>
      <c r="I201" s="23" t="s">
        <v>167</v>
      </c>
      <c r="J201" s="23" t="s">
        <v>31</v>
      </c>
      <c r="K201" s="23" t="s">
        <v>116</v>
      </c>
      <c r="L201" s="23" t="s">
        <v>22</v>
      </c>
      <c r="M201" s="23" t="s">
        <v>25</v>
      </c>
      <c r="N201" s="17" t="s">
        <v>33</v>
      </c>
      <c r="O201" s="17" t="s">
        <v>36</v>
      </c>
      <c r="P201" s="17" t="s">
        <v>109</v>
      </c>
      <c r="Q201" s="17" t="s">
        <v>95</v>
      </c>
      <c r="R201" s="17" t="s">
        <v>69</v>
      </c>
      <c r="S201" s="18" t="s">
        <v>194</v>
      </c>
      <c r="T201" s="18"/>
      <c r="U201" s="18" t="s">
        <v>188</v>
      </c>
    </row>
    <row r="202" spans="1:22" ht="12.75">
      <c r="A202" s="20" t="s">
        <v>12</v>
      </c>
      <c r="B202">
        <f>ABS(B183)</f>
        <v>1.0000000000000002</v>
      </c>
      <c r="C202">
        <f>ABS(C183)</f>
        <v>0.9421998310738391</v>
      </c>
      <c r="D202">
        <f>ABS(D183)</f>
        <v>0.9121850171325617</v>
      </c>
      <c r="E202">
        <f>ABS(E183)</f>
        <v>0.8142707679876848</v>
      </c>
      <c r="F202">
        <f>ABS(F183)</f>
        <v>0.737447449810817</v>
      </c>
      <c r="G202">
        <f>ABS(G183)</f>
        <v>0.400351851047077</v>
      </c>
      <c r="H202">
        <f>ABS(H183)</f>
        <v>0.17195059320665756</v>
      </c>
      <c r="I202">
        <f>ABS(I183)</f>
        <v>0.3645918280807088</v>
      </c>
      <c r="J202">
        <f>ABS(J183)</f>
        <v>0.8417995748930361</v>
      </c>
      <c r="K202">
        <f>ABS(K183)</f>
        <v>0.017700529631453025</v>
      </c>
      <c r="L202">
        <f>ABS(L183)</f>
        <v>0.7482482705291127</v>
      </c>
      <c r="M202">
        <f>ABS(M183)</f>
        <v>0.29826182414628344</v>
      </c>
      <c r="N202">
        <f>ABS(N183)</f>
        <v>0.8259859210582433</v>
      </c>
      <c r="O202">
        <f>ABS(O183)</f>
        <v>0.0075249570494332115</v>
      </c>
      <c r="P202">
        <f>ABS(P183)</f>
        <v>0.23239092088688482</v>
      </c>
      <c r="Q202">
        <f>ABS(Q183)</f>
        <v>0.135314294251871</v>
      </c>
      <c r="R202">
        <f>ABS(R183)</f>
        <v>0.03773096014515413</v>
      </c>
      <c r="S202" s="14">
        <f>AVERAGE(B202:R202)</f>
        <v>0.4992914465253423</v>
      </c>
      <c r="T202" s="20" t="s">
        <v>12</v>
      </c>
      <c r="U202" s="14">
        <v>0.5014788936330721</v>
      </c>
      <c r="V202" s="20" t="s">
        <v>116</v>
      </c>
    </row>
    <row r="203" spans="1:22" ht="12.75">
      <c r="A203" s="20" t="s">
        <v>28</v>
      </c>
      <c r="B203">
        <f>ABS(B184)</f>
        <v>0.9421998310738391</v>
      </c>
      <c r="C203">
        <f>ABS(C184)</f>
        <v>1</v>
      </c>
      <c r="D203">
        <f>ABS(D184)</f>
        <v>0.7954690805518405</v>
      </c>
      <c r="E203">
        <f>ABS(E184)</f>
        <v>0.7929740139749395</v>
      </c>
      <c r="F203">
        <f>ABS(F184)</f>
        <v>0.5803703062779788</v>
      </c>
      <c r="G203">
        <f>ABS(G184)</f>
        <v>0.22775268277041005</v>
      </c>
      <c r="H203">
        <f>ABS(H184)</f>
        <v>0.03342081970917228</v>
      </c>
      <c r="I203">
        <f>ABS(I184)</f>
        <v>0.19287218516802598</v>
      </c>
      <c r="J203">
        <f>ABS(J184)</f>
        <v>0.7900272127799592</v>
      </c>
      <c r="K203">
        <f>ABS(K184)</f>
        <v>0.24569743200674996</v>
      </c>
      <c r="L203">
        <f>ABS(L184)</f>
        <v>0.7588276983706451</v>
      </c>
      <c r="M203">
        <f>ABS(M184)</f>
        <v>0.3796857781350137</v>
      </c>
      <c r="N203">
        <f>ABS(N184)</f>
        <v>0.782986406944549</v>
      </c>
      <c r="O203">
        <f>ABS(O184)</f>
        <v>0.07348192932979203</v>
      </c>
      <c r="P203">
        <f>ABS(P184)</f>
        <v>0.22081674868799128</v>
      </c>
      <c r="Q203">
        <f>ABS(Q184)</f>
        <v>0.14463981810881124</v>
      </c>
      <c r="R203">
        <f>ABS(R184)</f>
        <v>0.04269438307236858</v>
      </c>
      <c r="S203" s="14">
        <f>AVERAGE(B203:R203)</f>
        <v>0.470818607468358</v>
      </c>
      <c r="T203" s="20" t="s">
        <v>28</v>
      </c>
      <c r="U203" s="14">
        <v>0.4992914465253423</v>
      </c>
      <c r="V203" s="20" t="s">
        <v>12</v>
      </c>
    </row>
    <row r="204" spans="1:22" ht="12.75">
      <c r="A204" s="20" t="s">
        <v>116</v>
      </c>
      <c r="B204">
        <f>ABS(B185)</f>
        <v>0.9121850171325617</v>
      </c>
      <c r="C204">
        <f>ABS(C185)</f>
        <v>0.7954690805518405</v>
      </c>
      <c r="D204">
        <f>ABS(D185)</f>
        <v>1.0000000000000002</v>
      </c>
      <c r="E204">
        <f>ABS(E185)</f>
        <v>0.8768376313466484</v>
      </c>
      <c r="F204">
        <f>ABS(F185)</f>
        <v>0.9024453242295454</v>
      </c>
      <c r="G204">
        <f>ABS(G185)</f>
        <v>0.39142938731423715</v>
      </c>
      <c r="H204">
        <f>ABS(H185)</f>
        <v>0.15152739345266242</v>
      </c>
      <c r="I204">
        <f>ABS(I185)</f>
        <v>0.3540554502153904</v>
      </c>
      <c r="J204">
        <f>ABS(J185)</f>
        <v>0.7699010785133659</v>
      </c>
      <c r="K204">
        <f>ABS(K185)</f>
        <v>0.08551994339065151</v>
      </c>
      <c r="L204">
        <f>ABS(L185)</f>
        <v>0.8616464620869566</v>
      </c>
      <c r="M204">
        <f>ABS(M185)</f>
        <v>0.2872725235914715</v>
      </c>
      <c r="N204">
        <f>ABS(N185)</f>
        <v>0.7708084871006291</v>
      </c>
      <c r="O204">
        <f>ABS(O185)</f>
        <v>0.02394396017155321</v>
      </c>
      <c r="P204">
        <f>ABS(P185)</f>
        <v>0.13212118483935786</v>
      </c>
      <c r="Q204">
        <f>ABS(Q185)</f>
        <v>0.20473695712476542</v>
      </c>
      <c r="R204">
        <f>ABS(R185)</f>
        <v>0.005241310700588108</v>
      </c>
      <c r="S204" s="14">
        <f>AVERAGE(B204:R204)</f>
        <v>0.5014788936330721</v>
      </c>
      <c r="T204" s="20" t="s">
        <v>116</v>
      </c>
      <c r="U204" s="14">
        <v>0.4830813707511674</v>
      </c>
      <c r="V204" s="17" t="s">
        <v>33</v>
      </c>
    </row>
    <row r="205" spans="1:22" ht="12.75">
      <c r="A205" s="20" t="s">
        <v>22</v>
      </c>
      <c r="B205">
        <f>ABS(B186)</f>
        <v>0.8142707679876848</v>
      </c>
      <c r="C205">
        <f>ABS(C186)</f>
        <v>0.7929740139749395</v>
      </c>
      <c r="D205">
        <f>ABS(D186)</f>
        <v>0.8768376313466484</v>
      </c>
      <c r="E205">
        <f>ABS(E186)</f>
        <v>1.0000000000000002</v>
      </c>
      <c r="F205">
        <f>ABS(F186)</f>
        <v>0.8395501326426265</v>
      </c>
      <c r="G205">
        <f>ABS(G186)</f>
        <v>0.25759029609336476</v>
      </c>
      <c r="H205">
        <f>ABS(H186)</f>
        <v>0.08514745022521829</v>
      </c>
      <c r="I205">
        <f>ABS(I186)</f>
        <v>0.2288401221369356</v>
      </c>
      <c r="J205">
        <f>ABS(J186)</f>
        <v>0.6117981854835725</v>
      </c>
      <c r="K205">
        <f>ABS(K186)</f>
        <v>0.10423704517927443</v>
      </c>
      <c r="L205">
        <f>ABS(L186)</f>
        <v>0.8506092395056786</v>
      </c>
      <c r="M205">
        <f>ABS(M186)</f>
        <v>0.3053664725901984</v>
      </c>
      <c r="N205">
        <f>ABS(N186)</f>
        <v>0.6141529644207496</v>
      </c>
      <c r="O205">
        <f>ABS(O186)</f>
        <v>0.10776131495954859</v>
      </c>
      <c r="P205">
        <f>ABS(P186)</f>
        <v>0.11204866344811976</v>
      </c>
      <c r="Q205">
        <f>ABS(Q186)</f>
        <v>0.19307789518504181</v>
      </c>
      <c r="R205">
        <f>ABS(R186)</f>
        <v>0.04669691326283857</v>
      </c>
      <c r="S205" s="14">
        <f>AVERAGE(B205:R205)</f>
        <v>0.46123288873190815</v>
      </c>
      <c r="T205" s="20" t="s">
        <v>22</v>
      </c>
      <c r="U205" s="14">
        <v>0.470818607468358</v>
      </c>
      <c r="V205" s="20" t="s">
        <v>28</v>
      </c>
    </row>
    <row r="206" spans="1:22" ht="12.75">
      <c r="A206" s="20" t="s">
        <v>25</v>
      </c>
      <c r="B206">
        <f>ABS(B187)</f>
        <v>0.737447449810817</v>
      </c>
      <c r="C206">
        <f>ABS(C187)</f>
        <v>0.5803703062779788</v>
      </c>
      <c r="D206">
        <f>ABS(D187)</f>
        <v>0.9024453242295454</v>
      </c>
      <c r="E206">
        <f>ABS(E187)</f>
        <v>0.8395501326426265</v>
      </c>
      <c r="F206">
        <f>ABS(F187)</f>
        <v>1</v>
      </c>
      <c r="G206">
        <f>ABS(G187)</f>
        <v>0.3103051765022818</v>
      </c>
      <c r="H206">
        <f>ABS(H187)</f>
        <v>0.11645368785289571</v>
      </c>
      <c r="I206">
        <f>ABS(I187)</f>
        <v>0.2793564208367541</v>
      </c>
      <c r="J206">
        <f>ABS(J187)</f>
        <v>0.49494757224845315</v>
      </c>
      <c r="K206">
        <f>ABS(K187)</f>
        <v>0.162542645444962</v>
      </c>
      <c r="L206">
        <f>ABS(L187)</f>
        <v>0.7515537439401011</v>
      </c>
      <c r="M206">
        <f>ABS(M187)</f>
        <v>0.17765678746932648</v>
      </c>
      <c r="N206">
        <f>ABS(N187)</f>
        <v>0.5398608972925044</v>
      </c>
      <c r="O206">
        <f>ABS(O187)</f>
        <v>0.11844055546950644</v>
      </c>
      <c r="P206">
        <f>ABS(P187)</f>
        <v>0.004958065357158531</v>
      </c>
      <c r="Q206">
        <f>ABS(Q187)</f>
        <v>0.24898112724350085</v>
      </c>
      <c r="R206">
        <f>ABS(R187)</f>
        <v>0.01692463317635989</v>
      </c>
      <c r="S206" s="14">
        <f>AVERAGE(B206:R206)</f>
        <v>0.42834085445851594</v>
      </c>
      <c r="T206" s="20" t="s">
        <v>25</v>
      </c>
      <c r="U206" s="14">
        <v>0.46468748301295515</v>
      </c>
      <c r="V206" s="23" t="s">
        <v>22</v>
      </c>
    </row>
    <row r="207" spans="1:22" ht="12.75">
      <c r="A207" s="23" t="s">
        <v>10</v>
      </c>
      <c r="B207">
        <f>ABS(B188)</f>
        <v>0.400351851047077</v>
      </c>
      <c r="C207">
        <f>ABS(C188)</f>
        <v>0.22775268277041005</v>
      </c>
      <c r="D207">
        <f>ABS(D188)</f>
        <v>0.39142938731423715</v>
      </c>
      <c r="E207">
        <f>ABS(E188)</f>
        <v>0.25759029609336476</v>
      </c>
      <c r="F207">
        <f>ABS(F188)</f>
        <v>0.3103051765022818</v>
      </c>
      <c r="G207">
        <f>ABS(G188)</f>
        <v>1</v>
      </c>
      <c r="H207">
        <f>ABS(H188)</f>
        <v>0.9265530870060038</v>
      </c>
      <c r="I207">
        <f>ABS(I188)</f>
        <v>0.9983220824138644</v>
      </c>
      <c r="J207">
        <f>ABS(J188)</f>
        <v>0.268189639297829</v>
      </c>
      <c r="K207">
        <f>ABS(K188)</f>
        <v>0.7323082727033402</v>
      </c>
      <c r="L207">
        <f>ABS(L188)</f>
        <v>0.22327155230808549</v>
      </c>
      <c r="M207">
        <f>ABS(M188)</f>
        <v>0.6797291222301894</v>
      </c>
      <c r="N207">
        <f>ABS(N188)</f>
        <v>0.3418496172541089</v>
      </c>
      <c r="O207">
        <f>ABS(O188)</f>
        <v>0.3304722789108658</v>
      </c>
      <c r="P207">
        <f>ABS(P188)</f>
        <v>0.23815252285981095</v>
      </c>
      <c r="Q207">
        <f>ABS(Q188)</f>
        <v>0.16531223670862308</v>
      </c>
      <c r="R207">
        <f>ABS(R188)</f>
        <v>0.30073457637660606</v>
      </c>
      <c r="S207" s="14">
        <f>AVERAGE(B207:R207)</f>
        <v>0.45837202245862935</v>
      </c>
      <c r="T207" s="23" t="s">
        <v>10</v>
      </c>
      <c r="U207" s="14">
        <v>0.4616221557150248</v>
      </c>
      <c r="V207" s="23" t="s">
        <v>31</v>
      </c>
    </row>
    <row r="208" spans="1:22" ht="12.75">
      <c r="A208" s="23" t="s">
        <v>153</v>
      </c>
      <c r="B208">
        <f>ABS(B189)</f>
        <v>0.17195059320665756</v>
      </c>
      <c r="C208">
        <f>ABS(C189)</f>
        <v>0.03342081970917228</v>
      </c>
      <c r="D208">
        <f>ABS(D189)</f>
        <v>0.15152739345266242</v>
      </c>
      <c r="E208">
        <f>ABS(E189)</f>
        <v>0.08514745022521829</v>
      </c>
      <c r="F208">
        <f>ABS(F189)</f>
        <v>0.11645368785289571</v>
      </c>
      <c r="G208">
        <f>ABS(G189)</f>
        <v>0.9265530870060038</v>
      </c>
      <c r="H208">
        <f>ABS(H189)</f>
        <v>0.9999999999999998</v>
      </c>
      <c r="I208">
        <f>ABS(I189)</f>
        <v>0.945792847855214</v>
      </c>
      <c r="J208">
        <f>ABS(J189)</f>
        <v>0.013068628257048702</v>
      </c>
      <c r="K208">
        <f>ABS(K189)</f>
        <v>0.69282864073333</v>
      </c>
      <c r="L208">
        <f>ABS(L189)</f>
        <v>0.016111869182188588</v>
      </c>
      <c r="M208">
        <f>ABS(M189)</f>
        <v>0.852848058348218</v>
      </c>
      <c r="N208">
        <f>ABS(N189)</f>
        <v>0.08295211356063482</v>
      </c>
      <c r="O208">
        <f>ABS(O189)</f>
        <v>0.3763123737201128</v>
      </c>
      <c r="P208">
        <f>ABS(P189)</f>
        <v>0.09963399471908674</v>
      </c>
      <c r="Q208">
        <f>ABS(Q189)</f>
        <v>0.1422319308274607</v>
      </c>
      <c r="R208">
        <f>ABS(R189)</f>
        <v>0.31516684190265476</v>
      </c>
      <c r="S208" s="14">
        <f>AVERAGE(B208:R208)</f>
        <v>0.35423531356226823</v>
      </c>
      <c r="T208" s="23" t="s">
        <v>153</v>
      </c>
      <c r="U208" s="14">
        <v>0.46123288873190815</v>
      </c>
      <c r="V208" s="20" t="s">
        <v>22</v>
      </c>
    </row>
    <row r="209" spans="1:22" ht="12.75">
      <c r="A209" s="23" t="s">
        <v>167</v>
      </c>
      <c r="B209">
        <f>ABS(B190)</f>
        <v>0.3645918280807088</v>
      </c>
      <c r="C209">
        <f>ABS(C190)</f>
        <v>0.19287218516802598</v>
      </c>
      <c r="D209">
        <f>ABS(D190)</f>
        <v>0.3540554502153904</v>
      </c>
      <c r="E209">
        <f>ABS(E190)</f>
        <v>0.2288401221369356</v>
      </c>
      <c r="F209">
        <f>ABS(F190)</f>
        <v>0.2793564208367541</v>
      </c>
      <c r="G209">
        <f>ABS(G190)</f>
        <v>0.9983220824138644</v>
      </c>
      <c r="H209">
        <f>ABS(H190)</f>
        <v>0.945792847855214</v>
      </c>
      <c r="I209">
        <f>ABS(I190)</f>
        <v>0.9999999999999999</v>
      </c>
      <c r="J209">
        <f>ABS(J190)</f>
        <v>0.2253049580272179</v>
      </c>
      <c r="K209">
        <f>ABS(K190)</f>
        <v>0.7374674286745044</v>
      </c>
      <c r="L209">
        <f>ABS(L190)</f>
        <v>0.1912411405369597</v>
      </c>
      <c r="M209">
        <f>ABS(M190)</f>
        <v>0.7144830522849825</v>
      </c>
      <c r="N209">
        <f>ABS(N190)</f>
        <v>0.3016906438676735</v>
      </c>
      <c r="O209">
        <f>ABS(O190)</f>
        <v>0.3423315104640271</v>
      </c>
      <c r="P209">
        <f>ABS(P190)</f>
        <v>0.2183803692539456</v>
      </c>
      <c r="Q209">
        <f>ABS(Q190)</f>
        <v>0.1693706755255043</v>
      </c>
      <c r="R209">
        <f>ABS(R190)</f>
        <v>0.3070824484978653</v>
      </c>
      <c r="S209" s="14">
        <f>AVERAGE(B209:R209)</f>
        <v>0.44536371551997483</v>
      </c>
      <c r="T209" s="23" t="s">
        <v>167</v>
      </c>
      <c r="U209" s="14">
        <v>0.45837202245862935</v>
      </c>
      <c r="V209" s="23" t="s">
        <v>10</v>
      </c>
    </row>
    <row r="210" spans="1:22" ht="12.75">
      <c r="A210" s="23" t="s">
        <v>31</v>
      </c>
      <c r="B210">
        <f>ABS(B191)</f>
        <v>0.8417995748930361</v>
      </c>
      <c r="C210">
        <f>ABS(C191)</f>
        <v>0.7900272127799592</v>
      </c>
      <c r="D210">
        <f>ABS(D191)</f>
        <v>0.7699010785133659</v>
      </c>
      <c r="E210">
        <f>ABS(E191)</f>
        <v>0.6117981854835725</v>
      </c>
      <c r="F210">
        <f>ABS(F191)</f>
        <v>0.49494757224845315</v>
      </c>
      <c r="G210">
        <f>ABS(G191)</f>
        <v>0.268189639297829</v>
      </c>
      <c r="H210">
        <f>ABS(H191)</f>
        <v>0.013068628257048702</v>
      </c>
      <c r="I210">
        <f>ABS(I191)</f>
        <v>0.2253049580272179</v>
      </c>
      <c r="J210">
        <f>ABS(J191)</f>
        <v>1</v>
      </c>
      <c r="K210">
        <f>ABS(K191)</f>
        <v>0.03441182062243821</v>
      </c>
      <c r="L210">
        <f>ABS(L191)</f>
        <v>0.7257628536550934</v>
      </c>
      <c r="M210">
        <f>ABS(M191)</f>
        <v>0.4145096102095742</v>
      </c>
      <c r="N210">
        <f>ABS(N191)</f>
        <v>0.9516832746274565</v>
      </c>
      <c r="O210">
        <f>ABS(O191)</f>
        <v>0.1775857776044715</v>
      </c>
      <c r="P210">
        <f>ABS(P191)</f>
        <v>0.3422593878126477</v>
      </c>
      <c r="Q210">
        <f>ABS(Q191)</f>
        <v>0.16305670567231353</v>
      </c>
      <c r="R210">
        <f>ABS(R191)</f>
        <v>0.023270367450943904</v>
      </c>
      <c r="S210" s="14">
        <f>AVERAGE(B210:R210)</f>
        <v>0.4616221557150248</v>
      </c>
      <c r="T210" s="23" t="s">
        <v>31</v>
      </c>
      <c r="U210" s="14">
        <v>0.44536371551997483</v>
      </c>
      <c r="V210" s="23" t="s">
        <v>167</v>
      </c>
    </row>
    <row r="211" spans="1:22" ht="12.75">
      <c r="A211" s="23" t="s">
        <v>116</v>
      </c>
      <c r="B211">
        <f>ABS(B192)</f>
        <v>0.017700529631453025</v>
      </c>
      <c r="C211">
        <f>ABS(C192)</f>
        <v>0.24569743200674996</v>
      </c>
      <c r="D211">
        <f>ABS(D192)</f>
        <v>0.08551994339065151</v>
      </c>
      <c r="E211">
        <f>ABS(E192)</f>
        <v>0.10423704517927443</v>
      </c>
      <c r="F211">
        <f>ABS(F192)</f>
        <v>0.162542645444962</v>
      </c>
      <c r="G211">
        <f>ABS(G192)</f>
        <v>0.7323082727033402</v>
      </c>
      <c r="H211">
        <f>ABS(H192)</f>
        <v>0.69282864073333</v>
      </c>
      <c r="I211">
        <f>ABS(I192)</f>
        <v>0.7374674286745044</v>
      </c>
      <c r="J211">
        <f>ABS(J192)</f>
        <v>0.03441182062243821</v>
      </c>
      <c r="K211">
        <f>ABS(K192)</f>
        <v>1.0000000000000002</v>
      </c>
      <c r="L211">
        <f>ABS(L192)</f>
        <v>0.11775957838698413</v>
      </c>
      <c r="M211">
        <f>ABS(M192)</f>
        <v>0.6657164946511238</v>
      </c>
      <c r="N211">
        <f>ABS(N192)</f>
        <v>0.0024528908235451076</v>
      </c>
      <c r="O211">
        <f>ABS(O192)</f>
        <v>0.23059823247960004</v>
      </c>
      <c r="P211">
        <f>ABS(P192)</f>
        <v>0.07404377739587982</v>
      </c>
      <c r="Q211">
        <f>ABS(Q192)</f>
        <v>0.2511759759279905</v>
      </c>
      <c r="R211">
        <f>ABS(R192)</f>
        <v>0.1755215776024565</v>
      </c>
      <c r="S211" s="14">
        <f>AVERAGE(B211:R211)</f>
        <v>0.31352836974436965</v>
      </c>
      <c r="T211" s="23" t="s">
        <v>116</v>
      </c>
      <c r="U211" s="14">
        <v>0.4413032825328075</v>
      </c>
      <c r="V211" s="23" t="s">
        <v>25</v>
      </c>
    </row>
    <row r="212" spans="1:22" ht="12.75">
      <c r="A212" s="23" t="s">
        <v>22</v>
      </c>
      <c r="B212">
        <f>ABS(B193)</f>
        <v>0.7482482705291127</v>
      </c>
      <c r="C212">
        <f>ABS(C193)</f>
        <v>0.7588276983706451</v>
      </c>
      <c r="D212">
        <f>ABS(D193)</f>
        <v>0.8616464620869566</v>
      </c>
      <c r="E212">
        <f>ABS(E193)</f>
        <v>0.8506092395056786</v>
      </c>
      <c r="F212">
        <f>ABS(F193)</f>
        <v>0.7515537439401011</v>
      </c>
      <c r="G212">
        <f>ABS(G193)</f>
        <v>0.22327155230808549</v>
      </c>
      <c r="H212">
        <f>ABS(H193)</f>
        <v>0.016111869182188588</v>
      </c>
      <c r="I212">
        <f>ABS(I193)</f>
        <v>0.1912411405369597</v>
      </c>
      <c r="J212">
        <f>ABS(J193)</f>
        <v>0.7257628536550934</v>
      </c>
      <c r="K212">
        <f>ABS(K193)</f>
        <v>0.11775957838698413</v>
      </c>
      <c r="L212">
        <f>ABS(L193)</f>
        <v>1</v>
      </c>
      <c r="M212">
        <f>ABS(M193)</f>
        <v>0.39913076041925133</v>
      </c>
      <c r="N212">
        <f>ABS(N193)</f>
        <v>0.7394467667714392</v>
      </c>
      <c r="O212">
        <f>ABS(O193)</f>
        <v>0.056820363691324836</v>
      </c>
      <c r="P212">
        <f>ABS(P193)</f>
        <v>0.1913029833169592</v>
      </c>
      <c r="Q212">
        <f>ABS(Q193)</f>
        <v>0.2465499327482983</v>
      </c>
      <c r="R212">
        <f>ABS(R193)</f>
        <v>0.021403995771160048</v>
      </c>
      <c r="S212" s="14">
        <f>AVERAGE(B212:R212)</f>
        <v>0.46468748301295515</v>
      </c>
      <c r="T212" s="23" t="s">
        <v>22</v>
      </c>
      <c r="U212" s="14">
        <v>0.42834085445851594</v>
      </c>
      <c r="V212" s="20" t="s">
        <v>25</v>
      </c>
    </row>
    <row r="213" spans="1:22" ht="12.75">
      <c r="A213" s="23" t="s">
        <v>25</v>
      </c>
      <c r="B213">
        <f>ABS(B194)</f>
        <v>0.29826182414628344</v>
      </c>
      <c r="C213">
        <f>ABS(C194)</f>
        <v>0.3796857781350137</v>
      </c>
      <c r="D213">
        <f>ABS(D194)</f>
        <v>0.2872725235914715</v>
      </c>
      <c r="E213">
        <f>ABS(E194)</f>
        <v>0.3053664725901984</v>
      </c>
      <c r="F213">
        <f>ABS(F194)</f>
        <v>0.17765678746932648</v>
      </c>
      <c r="G213">
        <f>ABS(G194)</f>
        <v>0.6797291222301894</v>
      </c>
      <c r="H213">
        <f>ABS(H194)</f>
        <v>0.852848058348218</v>
      </c>
      <c r="I213">
        <f>ABS(I194)</f>
        <v>0.7144830522849825</v>
      </c>
      <c r="J213">
        <f>ABS(J194)</f>
        <v>0.4145096102095742</v>
      </c>
      <c r="K213">
        <f>ABS(K194)</f>
        <v>0.6657164946511238</v>
      </c>
      <c r="L213">
        <f>ABS(L194)</f>
        <v>0.39913076041925133</v>
      </c>
      <c r="M213">
        <f>ABS(M194)</f>
        <v>1</v>
      </c>
      <c r="N213">
        <f>ABS(N194)</f>
        <v>0.35224891609564646</v>
      </c>
      <c r="O213">
        <f>ABS(O194)</f>
        <v>0.4180473524997919</v>
      </c>
      <c r="P213">
        <f>ABS(P194)</f>
        <v>0.10049402034231869</v>
      </c>
      <c r="Q213">
        <f>ABS(Q194)</f>
        <v>0.22940701040069225</v>
      </c>
      <c r="R213">
        <f>ABS(R194)</f>
        <v>0.22729801964364538</v>
      </c>
      <c r="S213" s="14">
        <f>AVERAGE(B213:R213)</f>
        <v>0.4413032825328075</v>
      </c>
      <c r="T213" s="23" t="s">
        <v>25</v>
      </c>
      <c r="U213" s="14">
        <v>0.35423531356226823</v>
      </c>
      <c r="V213" s="23" t="s">
        <v>153</v>
      </c>
    </row>
    <row r="214" spans="1:22" ht="12.75">
      <c r="A214" s="17" t="s">
        <v>33</v>
      </c>
      <c r="B214">
        <f>ABS(B195)</f>
        <v>0.8259859210582433</v>
      </c>
      <c r="C214">
        <f>ABS(C195)</f>
        <v>0.782986406944549</v>
      </c>
      <c r="D214">
        <f>ABS(D195)</f>
        <v>0.7708084871006291</v>
      </c>
      <c r="E214">
        <f>ABS(E195)</f>
        <v>0.6141529644207496</v>
      </c>
      <c r="F214">
        <f>ABS(F195)</f>
        <v>0.5398608972925044</v>
      </c>
      <c r="G214">
        <f>ABS(G195)</f>
        <v>0.3418496172541089</v>
      </c>
      <c r="H214">
        <f>ABS(H195)</f>
        <v>0.08295211356063482</v>
      </c>
      <c r="I214">
        <f>ABS(I195)</f>
        <v>0.3016906438676735</v>
      </c>
      <c r="J214">
        <f>ABS(J195)</f>
        <v>0.9516832746274565</v>
      </c>
      <c r="K214">
        <f>ABS(K195)</f>
        <v>0.0024528908235451076</v>
      </c>
      <c r="L214">
        <f>ABS(L195)</f>
        <v>0.7394467667714392</v>
      </c>
      <c r="M214">
        <f>ABS(M195)</f>
        <v>0.35224891609564646</v>
      </c>
      <c r="N214">
        <f>ABS(N195)</f>
        <v>1</v>
      </c>
      <c r="O214">
        <f>ABS(O195)</f>
        <v>0.13351282655734173</v>
      </c>
      <c r="P214">
        <f>ABS(P195)</f>
        <v>0.49150215418758664</v>
      </c>
      <c r="Q214">
        <f>ABS(Q195)</f>
        <v>0.14561455841783225</v>
      </c>
      <c r="R214">
        <f>ABS(R195)</f>
        <v>0.13563486378990242</v>
      </c>
      <c r="S214" s="14">
        <f>AVERAGE(B214:R214)</f>
        <v>0.4830813707511674</v>
      </c>
      <c r="T214" s="17" t="s">
        <v>33</v>
      </c>
      <c r="U214" s="14">
        <v>0.31352836974436965</v>
      </c>
      <c r="V214" s="23" t="s">
        <v>116</v>
      </c>
    </row>
    <row r="215" spans="1:22" ht="12.75">
      <c r="A215" s="17" t="s">
        <v>36</v>
      </c>
      <c r="B215">
        <f>ABS(B196)</f>
        <v>0.0075249570494332115</v>
      </c>
      <c r="C215">
        <f>ABS(C196)</f>
        <v>0.07348192932979203</v>
      </c>
      <c r="D215">
        <f>ABS(D196)</f>
        <v>0.02394396017155321</v>
      </c>
      <c r="E215">
        <f>ABS(E196)</f>
        <v>0.10776131495954859</v>
      </c>
      <c r="F215">
        <f>ABS(F196)</f>
        <v>0.11844055546950644</v>
      </c>
      <c r="G215">
        <f>ABS(G196)</f>
        <v>0.3304722789108658</v>
      </c>
      <c r="H215">
        <f>ABS(H196)</f>
        <v>0.3763123737201128</v>
      </c>
      <c r="I215">
        <f>ABS(I196)</f>
        <v>0.3423315104640271</v>
      </c>
      <c r="J215">
        <f>ABS(J196)</f>
        <v>0.1775857776044715</v>
      </c>
      <c r="K215">
        <f>ABS(K196)</f>
        <v>0.23059823247960004</v>
      </c>
      <c r="L215">
        <f>ABS(L196)</f>
        <v>0.056820363691324836</v>
      </c>
      <c r="M215">
        <f>ABS(M196)</f>
        <v>0.4180473524997919</v>
      </c>
      <c r="N215">
        <f>ABS(N196)</f>
        <v>0.13351282655734173</v>
      </c>
      <c r="O215">
        <f>ABS(O196)</f>
        <v>1</v>
      </c>
      <c r="P215">
        <f>ABS(P196)</f>
        <v>0.028879538436967202</v>
      </c>
      <c r="Q215">
        <f>ABS(Q196)</f>
        <v>0.20674812254634525</v>
      </c>
      <c r="R215">
        <f>ABS(R196)</f>
        <v>0.019196021941352632</v>
      </c>
      <c r="S215" s="14">
        <f>AVERAGE(B215:R215)</f>
        <v>0.21480335975482556</v>
      </c>
      <c r="T215" s="17" t="s">
        <v>36</v>
      </c>
      <c r="U215" s="14">
        <v>0.24528883615140298</v>
      </c>
      <c r="V215" s="17" t="s">
        <v>109</v>
      </c>
    </row>
    <row r="216" spans="1:22" ht="12.75">
      <c r="A216" s="17" t="s">
        <v>109</v>
      </c>
      <c r="B216">
        <f>ABS(B197)</f>
        <v>0.23239092088688482</v>
      </c>
      <c r="C216">
        <f>ABS(C197)</f>
        <v>0.22081674868799128</v>
      </c>
      <c r="D216">
        <f>ABS(D197)</f>
        <v>0.13212118483935786</v>
      </c>
      <c r="E216">
        <f>ABS(E197)</f>
        <v>0.11204866344811976</v>
      </c>
      <c r="F216">
        <f>ABS(F197)</f>
        <v>0.004958065357158531</v>
      </c>
      <c r="G216">
        <f>ABS(G197)</f>
        <v>0.23815252285981095</v>
      </c>
      <c r="H216">
        <f>ABS(H197)</f>
        <v>0.09963399471908674</v>
      </c>
      <c r="I216">
        <f>ABS(I197)</f>
        <v>0.2183803692539456</v>
      </c>
      <c r="J216">
        <f>ABS(J197)</f>
        <v>0.3422593878126477</v>
      </c>
      <c r="K216">
        <f>ABS(K197)</f>
        <v>0.07404377739587982</v>
      </c>
      <c r="L216">
        <f>ABS(L197)</f>
        <v>0.1913029833169592</v>
      </c>
      <c r="M216">
        <f>ABS(M197)</f>
        <v>0.10049402034231869</v>
      </c>
      <c r="N216">
        <f>ABS(N197)</f>
        <v>0.49150215418758664</v>
      </c>
      <c r="O216">
        <f>ABS(O197)</f>
        <v>0.028879538436967202</v>
      </c>
      <c r="P216">
        <f>ABS(P197)</f>
        <v>1</v>
      </c>
      <c r="Q216">
        <f>ABS(Q197)</f>
        <v>0.28301503314452336</v>
      </c>
      <c r="R216">
        <f>ABS(R197)</f>
        <v>0.3999108498846128</v>
      </c>
      <c r="S216" s="14">
        <f>AVERAGE(B216:R216)</f>
        <v>0.24528883615140298</v>
      </c>
      <c r="T216" s="17" t="s">
        <v>109</v>
      </c>
      <c r="U216" s="14">
        <v>0.2330119026454961</v>
      </c>
      <c r="V216" s="17" t="s">
        <v>95</v>
      </c>
    </row>
    <row r="217" spans="1:22" ht="12.75">
      <c r="A217" s="17" t="s">
        <v>95</v>
      </c>
      <c r="B217">
        <f>ABS(B198)</f>
        <v>0.135314294251871</v>
      </c>
      <c r="C217">
        <f>ABS(C198)</f>
        <v>0.14463981810881124</v>
      </c>
      <c r="D217">
        <f>ABS(D198)</f>
        <v>0.20473695712476542</v>
      </c>
      <c r="E217">
        <f>ABS(E198)</f>
        <v>0.19307789518504181</v>
      </c>
      <c r="F217">
        <f>ABS(F198)</f>
        <v>0.24898112724350085</v>
      </c>
      <c r="G217">
        <f>ABS(G198)</f>
        <v>0.16531223670862308</v>
      </c>
      <c r="H217">
        <f>ABS(H198)</f>
        <v>0.1422319308274607</v>
      </c>
      <c r="I217">
        <f>ABS(I198)</f>
        <v>0.1693706755255043</v>
      </c>
      <c r="J217">
        <f>ABS(J198)</f>
        <v>0.16305670567231353</v>
      </c>
      <c r="K217">
        <f>ABS(K198)</f>
        <v>0.2511759759279905</v>
      </c>
      <c r="L217">
        <f>ABS(L198)</f>
        <v>0.2465499327482983</v>
      </c>
      <c r="M217">
        <f>ABS(M198)</f>
        <v>0.22940701040069225</v>
      </c>
      <c r="N217">
        <f>ABS(N198)</f>
        <v>0.14561455841783225</v>
      </c>
      <c r="O217">
        <f>ABS(O198)</f>
        <v>0.20674812254634525</v>
      </c>
      <c r="P217">
        <f>ABS(P198)</f>
        <v>0.28301503314452336</v>
      </c>
      <c r="Q217">
        <f>ABS(Q198)</f>
        <v>1</v>
      </c>
      <c r="R217">
        <f>ABS(R198)</f>
        <v>0.0319700711398598</v>
      </c>
      <c r="S217" s="14">
        <f>AVERAGE(B217:R217)</f>
        <v>0.2330119026454961</v>
      </c>
      <c r="T217" s="17" t="s">
        <v>95</v>
      </c>
      <c r="U217" s="14">
        <v>0.21480335975482556</v>
      </c>
      <c r="V217" s="17" t="s">
        <v>36</v>
      </c>
    </row>
    <row r="218" spans="1:22" ht="12.75">
      <c r="A218" s="17" t="s">
        <v>69</v>
      </c>
      <c r="B218">
        <f>ABS(B199)</f>
        <v>0.03773096014515413</v>
      </c>
      <c r="C218">
        <f>ABS(C199)</f>
        <v>0.04269438307236858</v>
      </c>
      <c r="D218">
        <f>ABS(D199)</f>
        <v>0.005241310700588108</v>
      </c>
      <c r="E218">
        <f>ABS(E199)</f>
        <v>0.04669691326283857</v>
      </c>
      <c r="F218">
        <f>ABS(F199)</f>
        <v>0.01692463317635989</v>
      </c>
      <c r="G218">
        <f>ABS(G199)</f>
        <v>0.30073457637660606</v>
      </c>
      <c r="H218">
        <f>ABS(H199)</f>
        <v>0.31516684190265476</v>
      </c>
      <c r="I218">
        <f>ABS(I199)</f>
        <v>0.3070824484978653</v>
      </c>
      <c r="J218">
        <f>ABS(J199)</f>
        <v>0.023270367450943904</v>
      </c>
      <c r="K218">
        <f>ABS(K199)</f>
        <v>0.1755215776024565</v>
      </c>
      <c r="L218">
        <f>ABS(L199)</f>
        <v>0.021403995771160048</v>
      </c>
      <c r="M218">
        <f>ABS(M199)</f>
        <v>0.22729801964364538</v>
      </c>
      <c r="N218">
        <f>ABS(N199)</f>
        <v>0.13563486378990242</v>
      </c>
      <c r="O218">
        <f>ABS(O199)</f>
        <v>0.019196021941352632</v>
      </c>
      <c r="P218">
        <f>ABS(P199)</f>
        <v>0.3999108498846128</v>
      </c>
      <c r="Q218">
        <f>ABS(Q199)</f>
        <v>0.0319700711398598</v>
      </c>
      <c r="R218">
        <f>ABS(R199)</f>
        <v>1</v>
      </c>
      <c r="S218" s="14">
        <f>AVERAGE(B218:R218)</f>
        <v>0.18273399025637463</v>
      </c>
      <c r="T218" s="17" t="s">
        <v>69</v>
      </c>
      <c r="U218" s="14">
        <v>0.18273399025637463</v>
      </c>
      <c r="V218" s="17" t="s">
        <v>69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106</v>
      </c>
      <c r="F1" s="2" t="s">
        <v>107</v>
      </c>
      <c r="G1" t="s">
        <v>108</v>
      </c>
      <c r="H1" s="25" t="str">
        <f>Air_Temp!H1</f>
        <v>Nt</v>
      </c>
      <c r="K1" t="s">
        <v>1</v>
      </c>
      <c r="M1">
        <f>+AVERAGE(B6:B74)</f>
        <v>29.852941176470587</v>
      </c>
    </row>
    <row r="2" spans="3:13" ht="12.75">
      <c r="C2" t="s">
        <v>43</v>
      </c>
      <c r="E2" s="3"/>
      <c r="F2" s="4">
        <f>+C3</f>
        <v>3</v>
      </c>
      <c r="G2">
        <f>D3</f>
        <v>13</v>
      </c>
      <c r="H2" s="25">
        <f>Air_Temp!H2</f>
        <v>8</v>
      </c>
      <c r="L2" s="5" t="s">
        <v>3</v>
      </c>
      <c r="M2" s="5">
        <f>+J19/I19</f>
        <v>0.7439024390243902</v>
      </c>
    </row>
    <row r="3" spans="3:13" ht="12.75">
      <c r="C3" s="6">
        <v>3</v>
      </c>
      <c r="D3" s="6">
        <f>+D75</f>
        <v>13</v>
      </c>
      <c r="E3" s="7">
        <v>0</v>
      </c>
      <c r="F3" s="4"/>
      <c r="G3" s="25">
        <v>2.4</v>
      </c>
      <c r="H3" s="25"/>
      <c r="J3" t="s">
        <v>4</v>
      </c>
      <c r="L3" s="8" t="s">
        <v>5</v>
      </c>
      <c r="M3" s="8">
        <f>+L19/I19</f>
        <v>0.1318623763903413</v>
      </c>
    </row>
    <row r="4" spans="5:13" ht="12.75">
      <c r="E4" s="8">
        <f>+C3*2^(E3+0.618)</f>
        <v>4.60423828800266</v>
      </c>
      <c r="F4" s="2">
        <f>F75</f>
        <v>12</v>
      </c>
      <c r="G4" s="25">
        <v>24.30131537641182</v>
      </c>
      <c r="H4" s="25">
        <v>2</v>
      </c>
      <c r="J4" s="5">
        <f>+C3</f>
        <v>3</v>
      </c>
      <c r="K4" s="8">
        <f>+E4</f>
        <v>4.60423828800266</v>
      </c>
      <c r="L4" s="9" t="s">
        <v>6</v>
      </c>
      <c r="M4" s="9">
        <f>+M19/I19</f>
        <v>0.12423518458526846</v>
      </c>
    </row>
    <row r="5" spans="2:7" ht="12.75">
      <c r="B5" t="s">
        <v>109</v>
      </c>
      <c r="C5" t="s">
        <v>110</v>
      </c>
      <c r="D5" t="s">
        <v>7</v>
      </c>
      <c r="E5" t="s">
        <v>111</v>
      </c>
      <c r="F5" s="10" t="s">
        <v>7</v>
      </c>
      <c r="G5" s="11"/>
    </row>
    <row r="6" spans="1:13" ht="12.75">
      <c r="A6" s="1">
        <v>38471</v>
      </c>
      <c r="B6">
        <f>Data!Q6</f>
        <v>30</v>
      </c>
      <c r="C6" s="12">
        <f>B6</f>
        <v>30</v>
      </c>
      <c r="D6">
        <v>0</v>
      </c>
      <c r="E6" s="12">
        <f>B6</f>
        <v>30</v>
      </c>
      <c r="F6">
        <v>0</v>
      </c>
      <c r="I6" t="s">
        <v>109</v>
      </c>
      <c r="J6" t="s">
        <v>110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Data!Q7</f>
        <v>24</v>
      </c>
      <c r="C7">
        <f>+IF(B7-C6&gt;$C$3,C6+$C$3,B7)</f>
        <v>24</v>
      </c>
      <c r="D7">
        <f>+IF(AND(B7=C7,B6&gt;C6,B6&gt;=C7),1,0)</f>
        <v>0</v>
      </c>
      <c r="E7">
        <f aca="true" t="shared" si="0" ref="E7:E70">+IF(B7-E6&gt;$E$4,E6+$E$4,B7)</f>
        <v>24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Data!Q8</f>
        <v>28</v>
      </c>
      <c r="C8">
        <f>+IF(B8-C7&gt;$C$3,C7+$C$3,B8)</f>
        <v>27</v>
      </c>
      <c r="D8">
        <f>+IF(AND(B8=C8,B7&gt;C7,B7&gt;=C8),1,0)</f>
        <v>0</v>
      </c>
      <c r="E8">
        <f t="shared" si="0"/>
        <v>28</v>
      </c>
      <c r="F8">
        <f aca="true" t="shared" si="1" ref="F8:F71">+IF(AND(B8=E8,B7&gt;E7,B7&gt;=E8),1,0)</f>
        <v>0</v>
      </c>
      <c r="H8" s="13">
        <v>38384</v>
      </c>
    </row>
    <row r="9" spans="1:13" ht="12.75">
      <c r="A9" s="1">
        <v>38474</v>
      </c>
      <c r="B9">
        <f>Data!Q9</f>
        <v>22</v>
      </c>
      <c r="C9">
        <f>+IF(B9-C8&gt;$C$3,C8+$C$3,B9)</f>
        <v>22</v>
      </c>
      <c r="D9">
        <f>+IF(AND(B9=C9,B8&gt;C8,B8&gt;=C9),1,0)</f>
        <v>1</v>
      </c>
      <c r="E9">
        <f t="shared" si="0"/>
        <v>22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Data!Q10</f>
        <v>21</v>
      </c>
      <c r="C10">
        <f aca="true" t="shared" si="2" ref="C10:C73">+IF(B10-C9&gt;$C$3,C9+$C$3,B10)</f>
        <v>21</v>
      </c>
      <c r="D10">
        <f aca="true" t="shared" si="3" ref="D10:D73">+IF(AND(B10=C10,B9&gt;C9,B9&gt;=C10),1,0)</f>
        <v>0</v>
      </c>
      <c r="E10">
        <f t="shared" si="0"/>
        <v>21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Data!Q11</f>
        <v>25</v>
      </c>
      <c r="C11">
        <f t="shared" si="2"/>
        <v>24</v>
      </c>
      <c r="D11">
        <f t="shared" si="3"/>
        <v>0</v>
      </c>
      <c r="E11">
        <f t="shared" si="0"/>
        <v>25</v>
      </c>
      <c r="F11">
        <f t="shared" si="1"/>
        <v>0</v>
      </c>
      <c r="H11" s="13">
        <v>38473</v>
      </c>
      <c r="I11" s="4">
        <f>+MAX(B$8:B$38)-MIN(B$8:B$38)</f>
        <v>34</v>
      </c>
      <c r="J11" s="4">
        <f>+MAX(C$8:C$38)-MIN(C$8:C$38)</f>
        <v>28</v>
      </c>
      <c r="K11" s="4">
        <f>+MAX(E$8:E$38)-MIN(E$8:E$38)</f>
        <v>34</v>
      </c>
      <c r="L11" s="14">
        <f>+K11-J11</f>
        <v>6</v>
      </c>
      <c r="M11" s="14">
        <f>+I11-K11</f>
        <v>0</v>
      </c>
    </row>
    <row r="12" spans="1:13" ht="12.75">
      <c r="A12" s="1">
        <v>38477</v>
      </c>
      <c r="B12">
        <f>Data!Q12</f>
        <v>33</v>
      </c>
      <c r="C12">
        <f t="shared" si="2"/>
        <v>27</v>
      </c>
      <c r="D12">
        <f t="shared" si="3"/>
        <v>0</v>
      </c>
      <c r="E12">
        <f t="shared" si="0"/>
        <v>29.604238288002662</v>
      </c>
      <c r="F12">
        <f t="shared" si="1"/>
        <v>0</v>
      </c>
      <c r="H12" s="13">
        <v>38504</v>
      </c>
      <c r="I12" s="4">
        <f>+MAX(B$39:B$68)-MIN(B$39:B$68)</f>
        <v>48</v>
      </c>
      <c r="J12" s="4">
        <f>+MAX(C$39:C$68)-MIN(C$39:C$68)</f>
        <v>33</v>
      </c>
      <c r="K12" s="4">
        <f>+MAX(E$39:E$68)-MIN(E$39:E$68)</f>
        <v>37.81271486400799</v>
      </c>
      <c r="L12" s="14">
        <f>+K12-J12</f>
        <v>4.812714864007987</v>
      </c>
      <c r="M12" s="14">
        <f>+I12-K12</f>
        <v>10.187285135992013</v>
      </c>
    </row>
    <row r="13" spans="1:13" ht="12.75">
      <c r="A13" s="1">
        <v>38478</v>
      </c>
      <c r="B13">
        <f>Data!Q13</f>
        <v>38</v>
      </c>
      <c r="C13">
        <f t="shared" si="2"/>
        <v>30</v>
      </c>
      <c r="D13">
        <f t="shared" si="3"/>
        <v>0</v>
      </c>
      <c r="E13">
        <f t="shared" si="0"/>
        <v>34.208476576005324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Data!Q14</f>
        <v>42</v>
      </c>
      <c r="C14">
        <f t="shared" si="2"/>
        <v>33</v>
      </c>
      <c r="D14">
        <f t="shared" si="3"/>
        <v>0</v>
      </c>
      <c r="E14">
        <f t="shared" si="0"/>
        <v>38.81271486400799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Data!Q15</f>
        <v>42</v>
      </c>
      <c r="C15">
        <f t="shared" si="2"/>
        <v>36</v>
      </c>
      <c r="D15">
        <f t="shared" si="3"/>
        <v>0</v>
      </c>
      <c r="E15">
        <f t="shared" si="0"/>
        <v>42</v>
      </c>
      <c r="F15">
        <f t="shared" si="1"/>
        <v>1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Data!Q16</f>
        <v>32</v>
      </c>
      <c r="C16">
        <f t="shared" si="2"/>
        <v>32</v>
      </c>
      <c r="D16">
        <f t="shared" si="3"/>
        <v>1</v>
      </c>
      <c r="E16">
        <f t="shared" si="0"/>
        <v>32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Data!Q17</f>
        <v>34</v>
      </c>
      <c r="C17">
        <f t="shared" si="2"/>
        <v>34</v>
      </c>
      <c r="D17">
        <f t="shared" si="3"/>
        <v>0</v>
      </c>
      <c r="E17">
        <f t="shared" si="0"/>
        <v>34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Data!Q18</f>
        <v>18</v>
      </c>
      <c r="C18">
        <f t="shared" si="2"/>
        <v>18</v>
      </c>
      <c r="D18">
        <f t="shared" si="3"/>
        <v>0</v>
      </c>
      <c r="E18">
        <f t="shared" si="0"/>
        <v>18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Data!Q19</f>
        <v>20</v>
      </c>
      <c r="C19">
        <f t="shared" si="2"/>
        <v>20</v>
      </c>
      <c r="D19">
        <f t="shared" si="3"/>
        <v>0</v>
      </c>
      <c r="E19">
        <f t="shared" si="0"/>
        <v>20</v>
      </c>
      <c r="F19">
        <f t="shared" si="1"/>
        <v>0</v>
      </c>
      <c r="H19" t="s">
        <v>9</v>
      </c>
      <c r="I19" s="14">
        <f>+AVERAGE(I7:I18)</f>
        <v>41</v>
      </c>
      <c r="J19" s="14">
        <f>+AVERAGE(J7:J18)</f>
        <v>30.5</v>
      </c>
      <c r="K19" s="14">
        <f>+AVERAGE(K7:K18)</f>
        <v>35.90635743200399</v>
      </c>
      <c r="L19" s="14">
        <f>+AVERAGE(L7:L18)</f>
        <v>5.406357432003993</v>
      </c>
      <c r="M19" s="14">
        <f>+AVERAGE(M7:M18)</f>
        <v>5.093642567996007</v>
      </c>
    </row>
    <row r="20" spans="1:6" ht="12.75">
      <c r="A20" s="1">
        <v>38485</v>
      </c>
      <c r="B20">
        <f>Data!Q20</f>
        <v>13</v>
      </c>
      <c r="C20">
        <f t="shared" si="2"/>
        <v>13</v>
      </c>
      <c r="D20">
        <f t="shared" si="3"/>
        <v>0</v>
      </c>
      <c r="E20">
        <f t="shared" si="0"/>
        <v>13</v>
      </c>
      <c r="F20">
        <f t="shared" si="1"/>
        <v>0</v>
      </c>
    </row>
    <row r="21" spans="1:8" ht="12.75">
      <c r="A21" s="1">
        <v>38486</v>
      </c>
      <c r="B21">
        <f>Data!Q21</f>
        <v>33</v>
      </c>
      <c r="C21">
        <f t="shared" si="2"/>
        <v>16</v>
      </c>
      <c r="D21">
        <f t="shared" si="3"/>
        <v>0</v>
      </c>
      <c r="E21">
        <f t="shared" si="0"/>
        <v>17.604238288002662</v>
      </c>
      <c r="F21">
        <f t="shared" si="1"/>
        <v>0</v>
      </c>
      <c r="H21" s="15"/>
    </row>
    <row r="22" spans="1:6" ht="12.75">
      <c r="A22" s="1">
        <v>38487</v>
      </c>
      <c r="B22">
        <f>Data!Q22</f>
        <v>20</v>
      </c>
      <c r="C22">
        <f t="shared" si="2"/>
        <v>19</v>
      </c>
      <c r="D22">
        <f t="shared" si="3"/>
        <v>0</v>
      </c>
      <c r="E22">
        <f t="shared" si="0"/>
        <v>20</v>
      </c>
      <c r="F22">
        <f t="shared" si="1"/>
        <v>1</v>
      </c>
    </row>
    <row r="23" spans="1:6" ht="12.75">
      <c r="A23" s="1">
        <v>38488</v>
      </c>
      <c r="B23">
        <f>Data!Q23</f>
        <v>26</v>
      </c>
      <c r="C23">
        <f t="shared" si="2"/>
        <v>22</v>
      </c>
      <c r="D23">
        <f t="shared" si="3"/>
        <v>0</v>
      </c>
      <c r="E23">
        <f t="shared" si="0"/>
        <v>24.604238288002662</v>
      </c>
      <c r="F23">
        <f t="shared" si="1"/>
        <v>0</v>
      </c>
    </row>
    <row r="24" spans="1:6" ht="12.75">
      <c r="A24" s="1">
        <v>38489</v>
      </c>
      <c r="B24">
        <f>Data!Q24</f>
        <v>27</v>
      </c>
      <c r="C24">
        <f t="shared" si="2"/>
        <v>25</v>
      </c>
      <c r="D24">
        <f t="shared" si="3"/>
        <v>0</v>
      </c>
      <c r="E24">
        <f t="shared" si="0"/>
        <v>27</v>
      </c>
      <c r="F24">
        <f t="shared" si="1"/>
        <v>0</v>
      </c>
    </row>
    <row r="25" spans="1:6" ht="12.75">
      <c r="A25" s="1">
        <v>38490</v>
      </c>
      <c r="B25">
        <f>Data!Q25</f>
        <v>24</v>
      </c>
      <c r="C25">
        <f t="shared" si="2"/>
        <v>24</v>
      </c>
      <c r="D25">
        <f t="shared" si="3"/>
        <v>1</v>
      </c>
      <c r="E25">
        <f t="shared" si="0"/>
        <v>24</v>
      </c>
      <c r="F25">
        <f t="shared" si="1"/>
        <v>0</v>
      </c>
    </row>
    <row r="26" spans="1:6" ht="12.75">
      <c r="A26" s="1">
        <v>38491</v>
      </c>
      <c r="B26">
        <f>Data!Q26</f>
        <v>21</v>
      </c>
      <c r="C26">
        <f t="shared" si="2"/>
        <v>21</v>
      </c>
      <c r="D26">
        <f t="shared" si="3"/>
        <v>0</v>
      </c>
      <c r="E26">
        <f t="shared" si="0"/>
        <v>21</v>
      </c>
      <c r="F26">
        <f t="shared" si="1"/>
        <v>0</v>
      </c>
    </row>
    <row r="27" spans="1:6" ht="12.75">
      <c r="A27" s="1">
        <v>38492</v>
      </c>
      <c r="B27">
        <f>Data!Q27</f>
        <v>25</v>
      </c>
      <c r="C27">
        <f t="shared" si="2"/>
        <v>24</v>
      </c>
      <c r="D27">
        <f t="shared" si="3"/>
        <v>0</v>
      </c>
      <c r="E27">
        <f t="shared" si="0"/>
        <v>25</v>
      </c>
      <c r="F27">
        <f t="shared" si="1"/>
        <v>0</v>
      </c>
    </row>
    <row r="28" spans="1:6" ht="12.75">
      <c r="A28" s="1">
        <v>38493</v>
      </c>
      <c r="B28">
        <f>Data!Q28</f>
        <v>28</v>
      </c>
      <c r="C28">
        <f t="shared" si="2"/>
        <v>27</v>
      </c>
      <c r="D28">
        <f t="shared" si="3"/>
        <v>0</v>
      </c>
      <c r="E28">
        <f t="shared" si="0"/>
        <v>28</v>
      </c>
      <c r="F28">
        <f t="shared" si="1"/>
        <v>0</v>
      </c>
    </row>
    <row r="29" spans="1:6" ht="12.75">
      <c r="A29" s="1">
        <v>38494</v>
      </c>
      <c r="B29">
        <f>Data!Q29</f>
        <v>20</v>
      </c>
      <c r="C29">
        <f t="shared" si="2"/>
        <v>20</v>
      </c>
      <c r="D29">
        <f t="shared" si="3"/>
        <v>1</v>
      </c>
      <c r="E29">
        <f t="shared" si="0"/>
        <v>20</v>
      </c>
      <c r="F29">
        <f t="shared" si="1"/>
        <v>0</v>
      </c>
    </row>
    <row r="30" spans="1:6" ht="12.75">
      <c r="A30" s="1">
        <v>38495</v>
      </c>
      <c r="B30">
        <f>Data!Q30</f>
        <v>19</v>
      </c>
      <c r="C30">
        <f t="shared" si="2"/>
        <v>19</v>
      </c>
      <c r="D30">
        <f t="shared" si="3"/>
        <v>0</v>
      </c>
      <c r="E30">
        <f t="shared" si="0"/>
        <v>19</v>
      </c>
      <c r="F30">
        <f t="shared" si="1"/>
        <v>0</v>
      </c>
    </row>
    <row r="31" spans="1:6" ht="12.75">
      <c r="A31" s="1">
        <v>38496</v>
      </c>
      <c r="B31">
        <f>Data!Q31</f>
        <v>8</v>
      </c>
      <c r="C31">
        <f t="shared" si="2"/>
        <v>8</v>
      </c>
      <c r="D31">
        <f t="shared" si="3"/>
        <v>0</v>
      </c>
      <c r="E31">
        <f t="shared" si="0"/>
        <v>8</v>
      </c>
      <c r="F31">
        <f t="shared" si="1"/>
        <v>0</v>
      </c>
    </row>
    <row r="32" spans="1:6" ht="12.75">
      <c r="A32" s="1">
        <v>38497</v>
      </c>
      <c r="B32">
        <f>Data!Q32</f>
        <v>28</v>
      </c>
      <c r="C32">
        <f t="shared" si="2"/>
        <v>11</v>
      </c>
      <c r="D32">
        <f t="shared" si="3"/>
        <v>0</v>
      </c>
      <c r="E32">
        <f t="shared" si="0"/>
        <v>12.60423828800266</v>
      </c>
      <c r="F32">
        <f t="shared" si="1"/>
        <v>0</v>
      </c>
    </row>
    <row r="33" spans="1:6" ht="12.75">
      <c r="A33" s="1">
        <v>38498</v>
      </c>
      <c r="B33">
        <f>Data!Q33</f>
        <v>26</v>
      </c>
      <c r="C33">
        <f t="shared" si="2"/>
        <v>14</v>
      </c>
      <c r="D33">
        <f t="shared" si="3"/>
        <v>0</v>
      </c>
      <c r="E33">
        <f t="shared" si="0"/>
        <v>17.20847657600532</v>
      </c>
      <c r="F33">
        <f t="shared" si="1"/>
        <v>0</v>
      </c>
    </row>
    <row r="34" spans="1:6" ht="12.75">
      <c r="A34" s="1">
        <v>38499</v>
      </c>
      <c r="B34">
        <f>Data!Q34</f>
        <v>33</v>
      </c>
      <c r="C34">
        <f t="shared" si="2"/>
        <v>17</v>
      </c>
      <c r="D34">
        <f t="shared" si="3"/>
        <v>0</v>
      </c>
      <c r="E34">
        <f t="shared" si="0"/>
        <v>21.81271486400798</v>
      </c>
      <c r="F34">
        <f t="shared" si="1"/>
        <v>0</v>
      </c>
    </row>
    <row r="35" spans="1:6" ht="12.75">
      <c r="A35" s="1">
        <v>38500</v>
      </c>
      <c r="B35">
        <f>Data!Q35</f>
        <v>31</v>
      </c>
      <c r="C35">
        <f t="shared" si="2"/>
        <v>20</v>
      </c>
      <c r="D35">
        <f t="shared" si="3"/>
        <v>0</v>
      </c>
      <c r="E35">
        <f t="shared" si="0"/>
        <v>26.41695315201064</v>
      </c>
      <c r="F35">
        <f t="shared" si="1"/>
        <v>0</v>
      </c>
    </row>
    <row r="36" spans="1:6" ht="12.75">
      <c r="A36" s="1">
        <v>38501</v>
      </c>
      <c r="B36">
        <f>Data!Q36</f>
        <v>27</v>
      </c>
      <c r="C36">
        <f t="shared" si="2"/>
        <v>23</v>
      </c>
      <c r="D36">
        <f t="shared" si="3"/>
        <v>0</v>
      </c>
      <c r="E36">
        <f t="shared" si="0"/>
        <v>27</v>
      </c>
      <c r="F36">
        <f t="shared" si="1"/>
        <v>1</v>
      </c>
    </row>
    <row r="37" spans="1:6" ht="12.75">
      <c r="A37" s="1">
        <v>38502</v>
      </c>
      <c r="B37">
        <f>Data!Q37</f>
        <v>23</v>
      </c>
      <c r="C37">
        <f t="shared" si="2"/>
        <v>23</v>
      </c>
      <c r="D37">
        <f t="shared" si="3"/>
        <v>1</v>
      </c>
      <c r="E37">
        <f t="shared" si="0"/>
        <v>23</v>
      </c>
      <c r="F37">
        <f t="shared" si="1"/>
        <v>0</v>
      </c>
    </row>
    <row r="38" spans="1:6" ht="12.75">
      <c r="A38" s="1">
        <v>38503</v>
      </c>
      <c r="B38">
        <f>Data!Q38</f>
        <v>28</v>
      </c>
      <c r="C38">
        <f t="shared" si="2"/>
        <v>26</v>
      </c>
      <c r="D38">
        <f t="shared" si="3"/>
        <v>0</v>
      </c>
      <c r="E38">
        <f t="shared" si="0"/>
        <v>27.604238288002662</v>
      </c>
      <c r="F38">
        <f t="shared" si="1"/>
        <v>0</v>
      </c>
    </row>
    <row r="39" spans="1:6" ht="12.75">
      <c r="A39" s="1">
        <v>38504</v>
      </c>
      <c r="B39">
        <f>Data!Q39</f>
        <v>38</v>
      </c>
      <c r="C39">
        <f t="shared" si="2"/>
        <v>29</v>
      </c>
      <c r="D39">
        <f t="shared" si="3"/>
        <v>0</v>
      </c>
      <c r="E39">
        <f t="shared" si="0"/>
        <v>32.208476576005324</v>
      </c>
      <c r="F39">
        <f t="shared" si="1"/>
        <v>0</v>
      </c>
    </row>
    <row r="40" spans="1:6" ht="12.75">
      <c r="A40" s="1">
        <v>38505</v>
      </c>
      <c r="B40">
        <f>Data!Q40</f>
        <v>49</v>
      </c>
      <c r="C40">
        <f t="shared" si="2"/>
        <v>32</v>
      </c>
      <c r="D40">
        <f t="shared" si="3"/>
        <v>0</v>
      </c>
      <c r="E40">
        <f t="shared" si="0"/>
        <v>36.81271486400799</v>
      </c>
      <c r="F40">
        <f t="shared" si="1"/>
        <v>0</v>
      </c>
    </row>
    <row r="41" spans="1:10" ht="12.75">
      <c r="A41" s="1">
        <v>38506</v>
      </c>
      <c r="B41">
        <f>Data!Q41</f>
        <v>25</v>
      </c>
      <c r="C41">
        <f t="shared" si="2"/>
        <v>25</v>
      </c>
      <c r="D41">
        <f t="shared" si="3"/>
        <v>1</v>
      </c>
      <c r="E41">
        <f t="shared" si="0"/>
        <v>25</v>
      </c>
      <c r="F41">
        <f t="shared" si="1"/>
        <v>1</v>
      </c>
      <c r="J41" s="15"/>
    </row>
    <row r="42" spans="1:6" ht="12.75">
      <c r="A42" s="1">
        <v>38507</v>
      </c>
      <c r="B42">
        <f>Data!Q42</f>
        <v>23</v>
      </c>
      <c r="C42">
        <f t="shared" si="2"/>
        <v>23</v>
      </c>
      <c r="D42">
        <f t="shared" si="3"/>
        <v>0</v>
      </c>
      <c r="E42">
        <f t="shared" si="0"/>
        <v>23</v>
      </c>
      <c r="F42">
        <f t="shared" si="1"/>
        <v>0</v>
      </c>
    </row>
    <row r="43" spans="1:6" ht="12.75">
      <c r="A43" s="1">
        <v>38508</v>
      </c>
      <c r="B43">
        <f>Data!Q43</f>
        <v>41</v>
      </c>
      <c r="C43">
        <f t="shared" si="2"/>
        <v>26</v>
      </c>
      <c r="D43">
        <f t="shared" si="3"/>
        <v>0</v>
      </c>
      <c r="E43">
        <f t="shared" si="0"/>
        <v>27.604238288002662</v>
      </c>
      <c r="F43">
        <f t="shared" si="1"/>
        <v>0</v>
      </c>
    </row>
    <row r="44" spans="1:6" ht="12.75">
      <c r="A44" s="1">
        <v>38509</v>
      </c>
      <c r="B44">
        <f>Data!Q44</f>
        <v>38</v>
      </c>
      <c r="C44">
        <f t="shared" si="2"/>
        <v>29</v>
      </c>
      <c r="D44">
        <f t="shared" si="3"/>
        <v>0</v>
      </c>
      <c r="E44">
        <f t="shared" si="0"/>
        <v>32.208476576005324</v>
      </c>
      <c r="F44">
        <f t="shared" si="1"/>
        <v>0</v>
      </c>
    </row>
    <row r="45" spans="1:6" ht="12.75">
      <c r="A45" s="1">
        <v>38510</v>
      </c>
      <c r="B45">
        <f>Data!Q45</f>
        <v>31</v>
      </c>
      <c r="C45">
        <f t="shared" si="2"/>
        <v>31</v>
      </c>
      <c r="D45">
        <f t="shared" si="3"/>
        <v>1</v>
      </c>
      <c r="E45">
        <f t="shared" si="0"/>
        <v>31</v>
      </c>
      <c r="F45">
        <f t="shared" si="1"/>
        <v>1</v>
      </c>
    </row>
    <row r="46" spans="1:6" ht="12.75">
      <c r="A46" s="1">
        <v>38511</v>
      </c>
      <c r="B46">
        <f>Data!Q46</f>
        <v>45</v>
      </c>
      <c r="C46">
        <f t="shared" si="2"/>
        <v>34</v>
      </c>
      <c r="D46">
        <f t="shared" si="3"/>
        <v>0</v>
      </c>
      <c r="E46">
        <f t="shared" si="0"/>
        <v>35.60423828800266</v>
      </c>
      <c r="F46">
        <f t="shared" si="1"/>
        <v>0</v>
      </c>
    </row>
    <row r="47" spans="1:6" ht="12.75">
      <c r="A47" s="1">
        <v>38512</v>
      </c>
      <c r="B47">
        <f>Data!Q47</f>
        <v>47</v>
      </c>
      <c r="C47">
        <f t="shared" si="2"/>
        <v>37</v>
      </c>
      <c r="D47">
        <f t="shared" si="3"/>
        <v>0</v>
      </c>
      <c r="E47">
        <f t="shared" si="0"/>
        <v>40.208476576005324</v>
      </c>
      <c r="F47">
        <f t="shared" si="1"/>
        <v>0</v>
      </c>
    </row>
    <row r="48" spans="1:6" ht="12.75">
      <c r="A48" s="1">
        <v>38513</v>
      </c>
      <c r="B48">
        <f>Data!Q48</f>
        <v>46</v>
      </c>
      <c r="C48">
        <f t="shared" si="2"/>
        <v>40</v>
      </c>
      <c r="D48">
        <f t="shared" si="3"/>
        <v>0</v>
      </c>
      <c r="E48">
        <f t="shared" si="0"/>
        <v>44.81271486400799</v>
      </c>
      <c r="F48">
        <f t="shared" si="1"/>
        <v>0</v>
      </c>
    </row>
    <row r="49" spans="1:6" ht="12.75">
      <c r="A49" s="1">
        <v>38514</v>
      </c>
      <c r="B49">
        <f>Data!Q49</f>
        <v>33</v>
      </c>
      <c r="C49">
        <f t="shared" si="2"/>
        <v>33</v>
      </c>
      <c r="D49">
        <f t="shared" si="3"/>
        <v>1</v>
      </c>
      <c r="E49">
        <f t="shared" si="0"/>
        <v>33</v>
      </c>
      <c r="F49">
        <f t="shared" si="1"/>
        <v>1</v>
      </c>
    </row>
    <row r="50" spans="1:6" ht="12.75">
      <c r="A50" s="1">
        <v>38515</v>
      </c>
      <c r="B50">
        <f>Data!Q50</f>
        <v>38</v>
      </c>
      <c r="C50">
        <f t="shared" si="2"/>
        <v>36</v>
      </c>
      <c r="D50">
        <f t="shared" si="3"/>
        <v>0</v>
      </c>
      <c r="E50">
        <f t="shared" si="0"/>
        <v>37.60423828800266</v>
      </c>
      <c r="F50">
        <f t="shared" si="1"/>
        <v>0</v>
      </c>
    </row>
    <row r="51" spans="1:6" ht="12.75">
      <c r="A51" s="1">
        <v>38516</v>
      </c>
      <c r="B51">
        <f>Data!Q51</f>
        <v>29</v>
      </c>
      <c r="C51">
        <f t="shared" si="2"/>
        <v>29</v>
      </c>
      <c r="D51">
        <f t="shared" si="3"/>
        <v>1</v>
      </c>
      <c r="E51">
        <f t="shared" si="0"/>
        <v>29</v>
      </c>
      <c r="F51">
        <f t="shared" si="1"/>
        <v>1</v>
      </c>
    </row>
    <row r="52" spans="1:6" ht="12.75">
      <c r="A52" s="1">
        <v>38517</v>
      </c>
      <c r="B52">
        <f>Data!Q52</f>
        <v>38</v>
      </c>
      <c r="C52">
        <f t="shared" si="2"/>
        <v>32</v>
      </c>
      <c r="D52">
        <f t="shared" si="3"/>
        <v>0</v>
      </c>
      <c r="E52">
        <f t="shared" si="0"/>
        <v>33.60423828800266</v>
      </c>
      <c r="F52">
        <f t="shared" si="1"/>
        <v>0</v>
      </c>
    </row>
    <row r="53" spans="1:6" ht="12.75">
      <c r="A53" s="1">
        <v>38518</v>
      </c>
      <c r="B53">
        <f>Data!Q53</f>
        <v>29</v>
      </c>
      <c r="C53">
        <f t="shared" si="2"/>
        <v>29</v>
      </c>
      <c r="D53">
        <f t="shared" si="3"/>
        <v>1</v>
      </c>
      <c r="E53">
        <f t="shared" si="0"/>
        <v>29</v>
      </c>
      <c r="F53">
        <f t="shared" si="1"/>
        <v>1</v>
      </c>
    </row>
    <row r="54" spans="1:6" ht="12.75">
      <c r="A54" s="1">
        <v>38519</v>
      </c>
      <c r="B54">
        <f>Data!Q54</f>
        <v>12</v>
      </c>
      <c r="C54">
        <f t="shared" si="2"/>
        <v>12</v>
      </c>
      <c r="D54">
        <f t="shared" si="3"/>
        <v>0</v>
      </c>
      <c r="E54">
        <f t="shared" si="0"/>
        <v>12</v>
      </c>
      <c r="F54">
        <f t="shared" si="1"/>
        <v>0</v>
      </c>
    </row>
    <row r="55" spans="1:6" ht="12.75">
      <c r="A55" s="1">
        <v>38520</v>
      </c>
      <c r="B55">
        <f>Data!Q55</f>
        <v>10</v>
      </c>
      <c r="C55">
        <f t="shared" si="2"/>
        <v>10</v>
      </c>
      <c r="D55">
        <f t="shared" si="3"/>
        <v>0</v>
      </c>
      <c r="E55">
        <f t="shared" si="0"/>
        <v>10</v>
      </c>
      <c r="F55">
        <f t="shared" si="1"/>
        <v>0</v>
      </c>
    </row>
    <row r="56" spans="1:6" ht="12.75">
      <c r="A56" s="1">
        <v>38521</v>
      </c>
      <c r="B56">
        <f>Data!Q56</f>
        <v>7</v>
      </c>
      <c r="C56">
        <f t="shared" si="2"/>
        <v>7</v>
      </c>
      <c r="D56">
        <f t="shared" si="3"/>
        <v>0</v>
      </c>
      <c r="E56">
        <f t="shared" si="0"/>
        <v>7</v>
      </c>
      <c r="F56">
        <f t="shared" si="1"/>
        <v>0</v>
      </c>
    </row>
    <row r="57" spans="1:6" ht="12.75">
      <c r="A57" s="1">
        <v>38522</v>
      </c>
      <c r="B57">
        <f>Data!Q57</f>
        <v>17</v>
      </c>
      <c r="C57">
        <f t="shared" si="2"/>
        <v>10</v>
      </c>
      <c r="D57">
        <f t="shared" si="3"/>
        <v>0</v>
      </c>
      <c r="E57">
        <f t="shared" si="0"/>
        <v>11.60423828800266</v>
      </c>
      <c r="F57">
        <f t="shared" si="1"/>
        <v>0</v>
      </c>
    </row>
    <row r="58" spans="1:6" ht="12.75">
      <c r="A58" s="1">
        <v>38523</v>
      </c>
      <c r="B58">
        <f>Data!Q58</f>
        <v>42</v>
      </c>
      <c r="C58">
        <f t="shared" si="2"/>
        <v>13</v>
      </c>
      <c r="D58">
        <f t="shared" si="3"/>
        <v>0</v>
      </c>
      <c r="E58">
        <f t="shared" si="0"/>
        <v>16.20847657600532</v>
      </c>
      <c r="F58">
        <f t="shared" si="1"/>
        <v>0</v>
      </c>
    </row>
    <row r="59" spans="1:6" ht="12.75">
      <c r="A59" s="1">
        <v>38524</v>
      </c>
      <c r="B59">
        <f>Data!Q59</f>
        <v>34</v>
      </c>
      <c r="C59">
        <f t="shared" si="2"/>
        <v>16</v>
      </c>
      <c r="D59">
        <f t="shared" si="3"/>
        <v>0</v>
      </c>
      <c r="E59">
        <f t="shared" si="0"/>
        <v>20.81271486400798</v>
      </c>
      <c r="F59">
        <f t="shared" si="1"/>
        <v>0</v>
      </c>
    </row>
    <row r="60" spans="1:6" ht="12.75">
      <c r="A60" s="1">
        <v>38525</v>
      </c>
      <c r="B60">
        <f>Data!Q60</f>
        <v>23</v>
      </c>
      <c r="C60">
        <f t="shared" si="2"/>
        <v>19</v>
      </c>
      <c r="D60">
        <f t="shared" si="3"/>
        <v>0</v>
      </c>
      <c r="E60">
        <f t="shared" si="0"/>
        <v>23</v>
      </c>
      <c r="F60">
        <f t="shared" si="1"/>
        <v>1</v>
      </c>
    </row>
    <row r="61" spans="1:6" ht="12.75">
      <c r="A61" s="1">
        <v>38526</v>
      </c>
      <c r="B61">
        <f>Data!Q61</f>
        <v>40</v>
      </c>
      <c r="C61">
        <f t="shared" si="2"/>
        <v>22</v>
      </c>
      <c r="D61">
        <f t="shared" si="3"/>
        <v>0</v>
      </c>
      <c r="E61">
        <f t="shared" si="0"/>
        <v>27.604238288002662</v>
      </c>
      <c r="F61">
        <f t="shared" si="1"/>
        <v>0</v>
      </c>
    </row>
    <row r="62" spans="1:6" ht="12.75">
      <c r="A62" s="1">
        <v>38527</v>
      </c>
      <c r="B62">
        <f>Data!Q62</f>
        <v>55</v>
      </c>
      <c r="C62">
        <f t="shared" si="2"/>
        <v>25</v>
      </c>
      <c r="D62">
        <f t="shared" si="3"/>
        <v>0</v>
      </c>
      <c r="E62">
        <f t="shared" si="0"/>
        <v>32.208476576005324</v>
      </c>
      <c r="F62">
        <f t="shared" si="1"/>
        <v>0</v>
      </c>
    </row>
    <row r="63" spans="1:6" ht="12.75">
      <c r="A63" s="1">
        <v>38528</v>
      </c>
      <c r="B63">
        <f>Data!Q63</f>
        <v>28</v>
      </c>
      <c r="C63">
        <f t="shared" si="2"/>
        <v>28</v>
      </c>
      <c r="D63">
        <f t="shared" si="3"/>
        <v>1</v>
      </c>
      <c r="E63">
        <f t="shared" si="0"/>
        <v>28</v>
      </c>
      <c r="F63">
        <f t="shared" si="1"/>
        <v>1</v>
      </c>
    </row>
    <row r="64" spans="1:6" ht="12.75">
      <c r="A64" s="1">
        <v>38529</v>
      </c>
      <c r="B64">
        <f>Data!Q64</f>
        <v>53</v>
      </c>
      <c r="C64">
        <f t="shared" si="2"/>
        <v>31</v>
      </c>
      <c r="D64">
        <f t="shared" si="3"/>
        <v>0</v>
      </c>
      <c r="E64">
        <f t="shared" si="0"/>
        <v>32.60423828800266</v>
      </c>
      <c r="F64">
        <f t="shared" si="1"/>
        <v>0</v>
      </c>
    </row>
    <row r="65" spans="1:6" ht="12.75">
      <c r="A65" s="1">
        <v>38530</v>
      </c>
      <c r="B65">
        <f>Data!Q65</f>
        <v>41</v>
      </c>
      <c r="C65">
        <f t="shared" si="2"/>
        <v>34</v>
      </c>
      <c r="D65">
        <f t="shared" si="3"/>
        <v>0</v>
      </c>
      <c r="E65">
        <f t="shared" si="0"/>
        <v>37.208476576005324</v>
      </c>
      <c r="F65">
        <f t="shared" si="1"/>
        <v>0</v>
      </c>
    </row>
    <row r="66" spans="1:6" ht="12.75">
      <c r="A66" s="1">
        <v>38531</v>
      </c>
      <c r="B66">
        <f>Data!Q66</f>
        <v>43</v>
      </c>
      <c r="C66">
        <f t="shared" si="2"/>
        <v>37</v>
      </c>
      <c r="D66">
        <f t="shared" si="3"/>
        <v>0</v>
      </c>
      <c r="E66">
        <f t="shared" si="0"/>
        <v>41.81271486400799</v>
      </c>
      <c r="F66">
        <f t="shared" si="1"/>
        <v>0</v>
      </c>
    </row>
    <row r="67" spans="1:6" ht="12.75">
      <c r="A67" s="1">
        <v>38532</v>
      </c>
      <c r="B67">
        <f>Data!Q67</f>
        <v>36</v>
      </c>
      <c r="C67">
        <f t="shared" si="2"/>
        <v>36</v>
      </c>
      <c r="D67">
        <f t="shared" si="3"/>
        <v>1</v>
      </c>
      <c r="E67">
        <f t="shared" si="0"/>
        <v>36</v>
      </c>
      <c r="F67">
        <f t="shared" si="1"/>
        <v>1</v>
      </c>
    </row>
    <row r="68" spans="1:6" ht="12.75">
      <c r="A68" s="1">
        <v>38533</v>
      </c>
      <c r="B68">
        <f>Data!Q68</f>
        <v>34</v>
      </c>
      <c r="C68">
        <f t="shared" si="2"/>
        <v>34</v>
      </c>
      <c r="D68">
        <f t="shared" si="3"/>
        <v>0</v>
      </c>
      <c r="E68">
        <f t="shared" si="0"/>
        <v>34</v>
      </c>
      <c r="F68">
        <f t="shared" si="1"/>
        <v>0</v>
      </c>
    </row>
    <row r="69" spans="1:6" ht="12.75">
      <c r="A69" s="1">
        <v>38534</v>
      </c>
      <c r="B69">
        <f>Data!Q69</f>
        <v>14</v>
      </c>
      <c r="C69">
        <f t="shared" si="2"/>
        <v>14</v>
      </c>
      <c r="D69">
        <f t="shared" si="3"/>
        <v>0</v>
      </c>
      <c r="E69">
        <f t="shared" si="0"/>
        <v>14</v>
      </c>
      <c r="F69">
        <f t="shared" si="1"/>
        <v>0</v>
      </c>
    </row>
    <row r="70" spans="1:6" ht="12.75">
      <c r="A70" s="1">
        <v>38535</v>
      </c>
      <c r="B70">
        <f>Data!Q70</f>
        <v>28</v>
      </c>
      <c r="C70">
        <f t="shared" si="2"/>
        <v>17</v>
      </c>
      <c r="D70">
        <f t="shared" si="3"/>
        <v>0</v>
      </c>
      <c r="E70">
        <f t="shared" si="0"/>
        <v>18.604238288002662</v>
      </c>
      <c r="F70">
        <f t="shared" si="1"/>
        <v>0</v>
      </c>
    </row>
    <row r="71" spans="1:6" ht="12.75">
      <c r="A71" s="1">
        <v>38536</v>
      </c>
      <c r="B71">
        <f>Data!Q71</f>
        <v>31</v>
      </c>
      <c r="C71">
        <f t="shared" si="2"/>
        <v>20</v>
      </c>
      <c r="D71">
        <f t="shared" si="3"/>
        <v>0</v>
      </c>
      <c r="E71">
        <f>+IF(B71-E70&gt;$E$4,E70+$E$4,B71)</f>
        <v>23.208476576005324</v>
      </c>
      <c r="F71">
        <f t="shared" si="1"/>
        <v>0</v>
      </c>
    </row>
    <row r="72" spans="1:6" ht="12.75">
      <c r="A72" s="1">
        <v>38537</v>
      </c>
      <c r="B72">
        <f>Data!Q72</f>
        <v>39</v>
      </c>
      <c r="C72">
        <f t="shared" si="2"/>
        <v>23</v>
      </c>
      <c r="D72">
        <f t="shared" si="3"/>
        <v>0</v>
      </c>
      <c r="E72">
        <f>+IF(B72-E71&gt;$E$4,E71+$E$4,B72)</f>
        <v>27.812714864007987</v>
      </c>
      <c r="F72">
        <f>+IF(AND(B72=E72,B71&gt;E71,B71&gt;=E72),1,0)</f>
        <v>0</v>
      </c>
    </row>
    <row r="73" spans="1:6" ht="12.75">
      <c r="A73" s="1">
        <v>38538</v>
      </c>
      <c r="B73">
        <f>Data!Q73</f>
        <v>24</v>
      </c>
      <c r="C73">
        <f t="shared" si="2"/>
        <v>24</v>
      </c>
      <c r="D73">
        <f t="shared" si="3"/>
        <v>1</v>
      </c>
      <c r="E73">
        <f>+IF(B73-E72&gt;$E$4,E72+$E$4,B73)</f>
        <v>24</v>
      </c>
      <c r="F73">
        <f>+IF(AND(B73=E73,B72&gt;E72,B72&gt;=E73),1,0)</f>
        <v>1</v>
      </c>
    </row>
    <row r="75" spans="2:6" ht="12.75">
      <c r="B75">
        <f>AVERAGE(B8:B73)</f>
        <v>29.939393939393938</v>
      </c>
      <c r="C75" s="14">
        <f>AVERAGE(C8:C73)/B75</f>
        <v>0.8061740890688259</v>
      </c>
      <c r="D75">
        <f>SUM(D6:D73)</f>
        <v>13</v>
      </c>
      <c r="E75" s="14">
        <f>(AVERAGE(E8:E73)-AVERAGE(C8:C73))/B75</f>
        <v>0.0621646478381324</v>
      </c>
      <c r="F75">
        <f>SUM(F6:F73)</f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93</v>
      </c>
      <c r="F1" s="2" t="s">
        <v>94</v>
      </c>
      <c r="G1" t="s">
        <v>0</v>
      </c>
      <c r="H1" s="25" t="str">
        <f>Air_Temp!H1</f>
        <v>Nt</v>
      </c>
      <c r="K1" t="s">
        <v>1</v>
      </c>
      <c r="M1">
        <f>+AVERAGE(B6:B74)</f>
        <v>73.1470588235294</v>
      </c>
    </row>
    <row r="2" spans="3:13" ht="12.75">
      <c r="C2" t="s">
        <v>61</v>
      </c>
      <c r="E2" s="3"/>
      <c r="F2" s="4">
        <f>+C3</f>
        <v>3.3</v>
      </c>
      <c r="G2">
        <f>D3</f>
        <v>13</v>
      </c>
      <c r="H2" s="25">
        <f>Air_Temp!H2</f>
        <v>8</v>
      </c>
      <c r="L2" s="5" t="s">
        <v>3</v>
      </c>
      <c r="M2" s="5">
        <f>+J19/I19</f>
        <v>0.7561797752808989</v>
      </c>
    </row>
    <row r="3" spans="3:13" ht="12.75">
      <c r="C3" s="6">
        <v>3.3</v>
      </c>
      <c r="D3" s="6">
        <f>+D75</f>
        <v>13</v>
      </c>
      <c r="E3" s="7">
        <v>-0.02</v>
      </c>
      <c r="F3" s="4"/>
      <c r="G3" s="25">
        <v>2.4</v>
      </c>
      <c r="H3" s="25"/>
      <c r="J3" t="s">
        <v>4</v>
      </c>
      <c r="L3" s="8" t="s">
        <v>5</v>
      </c>
      <c r="M3" s="8">
        <f>+L19/I19</f>
        <v>0.03022326779324961</v>
      </c>
    </row>
    <row r="4" spans="5:13" ht="12.75">
      <c r="E4" s="8">
        <f>+C3*2^(E3+0.618)</f>
        <v>4.994935416799611</v>
      </c>
      <c r="F4" s="2">
        <f>F75</f>
        <v>12</v>
      </c>
      <c r="G4" s="25">
        <v>26.731446914053006</v>
      </c>
      <c r="H4" s="25">
        <v>1</v>
      </c>
      <c r="J4" s="5">
        <f>+C3</f>
        <v>3.3</v>
      </c>
      <c r="K4" s="8">
        <f>+E4</f>
        <v>4.994935416799611</v>
      </c>
      <c r="L4" s="9" t="s">
        <v>6</v>
      </c>
      <c r="M4" s="9">
        <f>+M19/I19</f>
        <v>0.21359695692585154</v>
      </c>
    </row>
    <row r="5" spans="2:7" ht="12.75">
      <c r="B5" t="s">
        <v>95</v>
      </c>
      <c r="C5" t="s">
        <v>96</v>
      </c>
      <c r="D5" t="s">
        <v>7</v>
      </c>
      <c r="E5" t="s">
        <v>97</v>
      </c>
      <c r="F5" s="10" t="s">
        <v>7</v>
      </c>
      <c r="G5" s="11"/>
    </row>
    <row r="6" spans="1:13" ht="12.75">
      <c r="A6" s="1">
        <v>38471</v>
      </c>
      <c r="B6">
        <f>Data!R6</f>
        <v>74</v>
      </c>
      <c r="C6" s="12">
        <f>B6</f>
        <v>74</v>
      </c>
      <c r="D6">
        <v>0</v>
      </c>
      <c r="E6" s="12">
        <f>B6</f>
        <v>74</v>
      </c>
      <c r="F6">
        <v>0</v>
      </c>
      <c r="I6" t="s">
        <v>95</v>
      </c>
      <c r="J6" t="s">
        <v>96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Data!R7</f>
        <v>74</v>
      </c>
      <c r="C7">
        <f>+IF(B7-C6&gt;$C$3,C6+$C$3,B7)</f>
        <v>74</v>
      </c>
      <c r="D7">
        <f>+IF(AND(B7=C7,B6&gt;C6,B6&gt;=C7),1,0)</f>
        <v>0</v>
      </c>
      <c r="E7">
        <f aca="true" t="shared" si="0" ref="E7:E57">+IF(B7-E6&gt;$E$4,E6+$E$4,B7)</f>
        <v>74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Data!R8</f>
        <v>73</v>
      </c>
      <c r="C8">
        <f>+IF(B8-C7&gt;$C$3,C7+$C$3,B8)</f>
        <v>73</v>
      </c>
      <c r="D8">
        <f>+IF(AND(B8=C8,B7&gt;C7,B7&gt;=C8),1,0)</f>
        <v>0</v>
      </c>
      <c r="E8">
        <f t="shared" si="0"/>
        <v>73</v>
      </c>
      <c r="F8">
        <f aca="true" t="shared" si="1" ref="F8:F57">+IF(AND(B8=E8,B7&gt;E7,B7&gt;=E8),1,0)</f>
        <v>0</v>
      </c>
      <c r="H8" s="13">
        <v>38384</v>
      </c>
    </row>
    <row r="9" spans="1:13" ht="12.75">
      <c r="A9" s="1">
        <v>38474</v>
      </c>
      <c r="B9">
        <f>Data!R9</f>
        <v>75</v>
      </c>
      <c r="C9">
        <f>+IF(B9-C8&gt;$C$3,C8+$C$3,B9)</f>
        <v>75</v>
      </c>
      <c r="D9">
        <f>+IF(AND(B9=C9,B8&gt;C8,B8&gt;=C9),1,0)</f>
        <v>0</v>
      </c>
      <c r="E9">
        <f t="shared" si="0"/>
        <v>75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Data!R10</f>
        <v>81</v>
      </c>
      <c r="C10">
        <f aca="true" t="shared" si="2" ref="C10:C57">+IF(B10-C9&gt;$C$3,C9+$C$3,B10)</f>
        <v>78.3</v>
      </c>
      <c r="D10">
        <f aca="true" t="shared" si="3" ref="D10:D57">+IF(AND(B10=C10,B9&gt;C9,B9&gt;=C10),1,0)</f>
        <v>0</v>
      </c>
      <c r="E10">
        <f t="shared" si="0"/>
        <v>79.9949354167996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Data!R11</f>
        <v>75</v>
      </c>
      <c r="C11">
        <f t="shared" si="2"/>
        <v>75</v>
      </c>
      <c r="D11">
        <f t="shared" si="3"/>
        <v>1</v>
      </c>
      <c r="E11">
        <f t="shared" si="0"/>
        <v>75</v>
      </c>
      <c r="F11">
        <f t="shared" si="1"/>
        <v>1</v>
      </c>
      <c r="H11" s="13">
        <v>38473</v>
      </c>
      <c r="I11" s="4">
        <f>+MAX(B$8:B$38)-MIN(B$8:B$38)</f>
        <v>45</v>
      </c>
      <c r="J11" s="4">
        <f>+MAX(C$8:C$38)-MIN(C$8:C$38)</f>
        <v>32.3</v>
      </c>
      <c r="K11" s="4">
        <f>+MAX(E$8:E$38)-MIN(E$8:E$38)</f>
        <v>33.994935416799606</v>
      </c>
      <c r="L11" s="14">
        <f>+K11-J11</f>
        <v>1.6949354167996091</v>
      </c>
      <c r="M11" s="14">
        <f>+I11-K11</f>
        <v>11.005064583200394</v>
      </c>
    </row>
    <row r="12" spans="1:13" ht="12.75">
      <c r="A12" s="1">
        <v>38477</v>
      </c>
      <c r="B12">
        <f>Data!R12</f>
        <v>57</v>
      </c>
      <c r="C12">
        <f t="shared" si="2"/>
        <v>57</v>
      </c>
      <c r="D12">
        <f t="shared" si="3"/>
        <v>0</v>
      </c>
      <c r="E12">
        <f t="shared" si="0"/>
        <v>57</v>
      </c>
      <c r="F12">
        <f t="shared" si="1"/>
        <v>0</v>
      </c>
      <c r="H12" s="13">
        <v>38504</v>
      </c>
      <c r="I12" s="4">
        <f>+MAX(B$39:B$68)-MIN(B$39:B$68)</f>
        <v>44</v>
      </c>
      <c r="J12" s="4">
        <f>+MAX(C$39:C$68)-MIN(C$39:C$68)</f>
        <v>35</v>
      </c>
      <c r="K12" s="4">
        <f>+MAX(E$39:E$68)-MIN(E$39:E$68)</f>
        <v>35.994935416799606</v>
      </c>
      <c r="L12" s="14">
        <f>+K12-J12</f>
        <v>0.9949354167996063</v>
      </c>
      <c r="M12" s="14">
        <f>+I12-K12</f>
        <v>8.005064583200394</v>
      </c>
    </row>
    <row r="13" spans="1:13" ht="12.75">
      <c r="A13" s="1">
        <v>38478</v>
      </c>
      <c r="B13">
        <f>Data!R13</f>
        <v>66</v>
      </c>
      <c r="C13">
        <f t="shared" si="2"/>
        <v>60.3</v>
      </c>
      <c r="D13">
        <f t="shared" si="3"/>
        <v>0</v>
      </c>
      <c r="E13">
        <f t="shared" si="0"/>
        <v>61.99493541679961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Data!R14</f>
        <v>69</v>
      </c>
      <c r="C14">
        <f t="shared" si="2"/>
        <v>63.599999999999994</v>
      </c>
      <c r="D14">
        <f t="shared" si="3"/>
        <v>0</v>
      </c>
      <c r="E14">
        <f t="shared" si="0"/>
        <v>66.98987083359923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Data!R15</f>
        <v>50</v>
      </c>
      <c r="C15">
        <f t="shared" si="2"/>
        <v>50</v>
      </c>
      <c r="D15">
        <f t="shared" si="3"/>
        <v>1</v>
      </c>
      <c r="E15">
        <f t="shared" si="0"/>
        <v>50</v>
      </c>
      <c r="F15">
        <f t="shared" si="1"/>
        <v>1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Data!R16</f>
        <v>53</v>
      </c>
      <c r="C16">
        <f t="shared" si="2"/>
        <v>53</v>
      </c>
      <c r="D16">
        <f t="shared" si="3"/>
        <v>0</v>
      </c>
      <c r="E16">
        <f t="shared" si="0"/>
        <v>53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Data!R17</f>
        <v>56</v>
      </c>
      <c r="C17">
        <f t="shared" si="2"/>
        <v>56</v>
      </c>
      <c r="D17">
        <f t="shared" si="3"/>
        <v>0</v>
      </c>
      <c r="E17">
        <f t="shared" si="0"/>
        <v>56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Data!R18</f>
        <v>82</v>
      </c>
      <c r="C18">
        <f t="shared" si="2"/>
        <v>59.3</v>
      </c>
      <c r="D18">
        <f t="shared" si="3"/>
        <v>0</v>
      </c>
      <c r="E18">
        <f t="shared" si="0"/>
        <v>60.99493541679961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Data!R19</f>
        <v>55</v>
      </c>
      <c r="C19">
        <f t="shared" si="2"/>
        <v>55</v>
      </c>
      <c r="D19">
        <f t="shared" si="3"/>
        <v>1</v>
      </c>
      <c r="E19">
        <f t="shared" si="0"/>
        <v>55</v>
      </c>
      <c r="F19">
        <f t="shared" si="1"/>
        <v>1</v>
      </c>
      <c r="H19" t="s">
        <v>9</v>
      </c>
      <c r="I19" s="14">
        <f>+AVERAGE(I7:I18)</f>
        <v>44.5</v>
      </c>
      <c r="J19" s="14">
        <f>+AVERAGE(J7:J18)</f>
        <v>33.65</v>
      </c>
      <c r="K19" s="14">
        <f>+AVERAGE(K7:K18)</f>
        <v>34.994935416799606</v>
      </c>
      <c r="L19" s="14">
        <f>+AVERAGE(L7:L18)</f>
        <v>1.3449354167996077</v>
      </c>
      <c r="M19" s="14">
        <f>+AVERAGE(M7:M18)</f>
        <v>9.505064583200394</v>
      </c>
    </row>
    <row r="20" spans="1:6" ht="12.75">
      <c r="A20" s="1">
        <v>38485</v>
      </c>
      <c r="B20">
        <f>Data!R20</f>
        <v>48</v>
      </c>
      <c r="C20">
        <f t="shared" si="2"/>
        <v>48</v>
      </c>
      <c r="D20">
        <f t="shared" si="3"/>
        <v>0</v>
      </c>
      <c r="E20">
        <f t="shared" si="0"/>
        <v>48</v>
      </c>
      <c r="F20">
        <f t="shared" si="1"/>
        <v>0</v>
      </c>
    </row>
    <row r="21" spans="1:8" ht="12.75">
      <c r="A21" s="1">
        <v>38486</v>
      </c>
      <c r="B21">
        <f>Data!R21</f>
        <v>90</v>
      </c>
      <c r="C21">
        <f t="shared" si="2"/>
        <v>51.3</v>
      </c>
      <c r="D21">
        <f t="shared" si="3"/>
        <v>0</v>
      </c>
      <c r="E21">
        <f t="shared" si="0"/>
        <v>52.99493541679961</v>
      </c>
      <c r="F21">
        <f t="shared" si="1"/>
        <v>0</v>
      </c>
      <c r="H21" s="15"/>
    </row>
    <row r="22" spans="1:6" ht="12.75">
      <c r="A22" s="1">
        <v>38487</v>
      </c>
      <c r="B22">
        <f>Data!R22</f>
        <v>93</v>
      </c>
      <c r="C22">
        <f t="shared" si="2"/>
        <v>54.599999999999994</v>
      </c>
      <c r="D22">
        <f t="shared" si="3"/>
        <v>0</v>
      </c>
      <c r="E22">
        <f t="shared" si="0"/>
        <v>57.98987083359923</v>
      </c>
      <c r="F22">
        <f t="shared" si="1"/>
        <v>0</v>
      </c>
    </row>
    <row r="23" spans="1:6" ht="12.75">
      <c r="A23" s="1">
        <v>38488</v>
      </c>
      <c r="B23">
        <f>Data!R23</f>
        <v>73</v>
      </c>
      <c r="C23">
        <f t="shared" si="2"/>
        <v>57.89999999999999</v>
      </c>
      <c r="D23">
        <f t="shared" si="3"/>
        <v>0</v>
      </c>
      <c r="E23">
        <f t="shared" si="0"/>
        <v>62.98480625039884</v>
      </c>
      <c r="F23">
        <f t="shared" si="1"/>
        <v>0</v>
      </c>
    </row>
    <row r="24" spans="1:6" ht="12.75">
      <c r="A24" s="1">
        <v>38489</v>
      </c>
      <c r="B24">
        <f>Data!R24</f>
        <v>77</v>
      </c>
      <c r="C24">
        <f t="shared" si="2"/>
        <v>61.19999999999999</v>
      </c>
      <c r="D24">
        <f t="shared" si="3"/>
        <v>0</v>
      </c>
      <c r="E24">
        <f t="shared" si="0"/>
        <v>67.97974166719845</v>
      </c>
      <c r="F24">
        <f t="shared" si="1"/>
        <v>0</v>
      </c>
    </row>
    <row r="25" spans="1:6" ht="12.75">
      <c r="A25" s="1">
        <v>38490</v>
      </c>
      <c r="B25">
        <f>Data!R25</f>
        <v>65</v>
      </c>
      <c r="C25">
        <f t="shared" si="2"/>
        <v>64.49999999999999</v>
      </c>
      <c r="D25">
        <f t="shared" si="3"/>
        <v>0</v>
      </c>
      <c r="E25">
        <f t="shared" si="0"/>
        <v>65</v>
      </c>
      <c r="F25">
        <f t="shared" si="1"/>
        <v>1</v>
      </c>
    </row>
    <row r="26" spans="1:6" ht="12.75">
      <c r="A26" s="1">
        <v>38491</v>
      </c>
      <c r="B26">
        <f>Data!R26</f>
        <v>60</v>
      </c>
      <c r="C26">
        <f t="shared" si="2"/>
        <v>60</v>
      </c>
      <c r="D26">
        <f t="shared" si="3"/>
        <v>1</v>
      </c>
      <c r="E26">
        <f t="shared" si="0"/>
        <v>60</v>
      </c>
      <c r="F26">
        <f t="shared" si="1"/>
        <v>0</v>
      </c>
    </row>
    <row r="27" spans="1:6" ht="12.75">
      <c r="A27" s="1">
        <v>38492</v>
      </c>
      <c r="B27">
        <f>Data!R27</f>
        <v>60</v>
      </c>
      <c r="C27">
        <f t="shared" si="2"/>
        <v>60</v>
      </c>
      <c r="D27">
        <f t="shared" si="3"/>
        <v>0</v>
      </c>
      <c r="E27">
        <f t="shared" si="0"/>
        <v>60</v>
      </c>
      <c r="F27">
        <f t="shared" si="1"/>
        <v>0</v>
      </c>
    </row>
    <row r="28" spans="1:6" ht="12.75">
      <c r="A28" s="1">
        <v>38493</v>
      </c>
      <c r="B28">
        <f>Data!R28</f>
        <v>53</v>
      </c>
      <c r="C28">
        <f t="shared" si="2"/>
        <v>53</v>
      </c>
      <c r="D28">
        <f t="shared" si="3"/>
        <v>0</v>
      </c>
      <c r="E28">
        <f t="shared" si="0"/>
        <v>53</v>
      </c>
      <c r="F28">
        <f t="shared" si="1"/>
        <v>0</v>
      </c>
    </row>
    <row r="29" spans="1:6" ht="12.75">
      <c r="A29" s="1">
        <v>38494</v>
      </c>
      <c r="B29">
        <f>Data!R29</f>
        <v>84</v>
      </c>
      <c r="C29">
        <f t="shared" si="2"/>
        <v>56.3</v>
      </c>
      <c r="D29">
        <f t="shared" si="3"/>
        <v>0</v>
      </c>
      <c r="E29">
        <f t="shared" si="0"/>
        <v>57.99493541679961</v>
      </c>
      <c r="F29">
        <f t="shared" si="1"/>
        <v>0</v>
      </c>
    </row>
    <row r="30" spans="1:6" ht="12.75">
      <c r="A30" s="1">
        <v>38495</v>
      </c>
      <c r="B30">
        <f>Data!R30</f>
        <v>82</v>
      </c>
      <c r="C30">
        <f t="shared" si="2"/>
        <v>59.599999999999994</v>
      </c>
      <c r="D30">
        <f t="shared" si="3"/>
        <v>0</v>
      </c>
      <c r="E30">
        <f t="shared" si="0"/>
        <v>62.98987083359923</v>
      </c>
      <c r="F30">
        <f t="shared" si="1"/>
        <v>0</v>
      </c>
    </row>
    <row r="31" spans="1:6" ht="12.75">
      <c r="A31" s="1">
        <v>38496</v>
      </c>
      <c r="B31">
        <f>Data!R31</f>
        <v>90</v>
      </c>
      <c r="C31">
        <f t="shared" si="2"/>
        <v>62.89999999999999</v>
      </c>
      <c r="D31">
        <f t="shared" si="3"/>
        <v>0</v>
      </c>
      <c r="E31">
        <f t="shared" si="0"/>
        <v>67.98480625039883</v>
      </c>
      <c r="F31">
        <f t="shared" si="1"/>
        <v>0</v>
      </c>
    </row>
    <row r="32" spans="1:6" ht="12.75">
      <c r="A32" s="1">
        <v>38497</v>
      </c>
      <c r="B32">
        <f>Data!R32</f>
        <v>77</v>
      </c>
      <c r="C32">
        <f t="shared" si="2"/>
        <v>66.19999999999999</v>
      </c>
      <c r="D32">
        <f t="shared" si="3"/>
        <v>0</v>
      </c>
      <c r="E32">
        <f t="shared" si="0"/>
        <v>72.97974166719844</v>
      </c>
      <c r="F32">
        <f t="shared" si="1"/>
        <v>0</v>
      </c>
    </row>
    <row r="33" spans="1:6" ht="12.75">
      <c r="A33" s="1">
        <v>38498</v>
      </c>
      <c r="B33">
        <f>Data!R33</f>
        <v>64</v>
      </c>
      <c r="C33">
        <f t="shared" si="2"/>
        <v>64</v>
      </c>
      <c r="D33">
        <f t="shared" si="3"/>
        <v>1</v>
      </c>
      <c r="E33">
        <f t="shared" si="0"/>
        <v>64</v>
      </c>
      <c r="F33">
        <f t="shared" si="1"/>
        <v>1</v>
      </c>
    </row>
    <row r="34" spans="1:6" ht="12.75">
      <c r="A34" s="1">
        <v>38499</v>
      </c>
      <c r="B34">
        <f>Data!R34</f>
        <v>71</v>
      </c>
      <c r="C34">
        <f t="shared" si="2"/>
        <v>67.3</v>
      </c>
      <c r="D34">
        <f t="shared" si="3"/>
        <v>0</v>
      </c>
      <c r="E34">
        <f t="shared" si="0"/>
        <v>68.9949354167996</v>
      </c>
      <c r="F34">
        <f t="shared" si="1"/>
        <v>0</v>
      </c>
    </row>
    <row r="35" spans="1:6" ht="12.75">
      <c r="A35" s="1">
        <v>38500</v>
      </c>
      <c r="B35">
        <f>Data!R35</f>
        <v>74</v>
      </c>
      <c r="C35">
        <f t="shared" si="2"/>
        <v>70.6</v>
      </c>
      <c r="D35">
        <f t="shared" si="3"/>
        <v>0</v>
      </c>
      <c r="E35">
        <f t="shared" si="0"/>
        <v>73.98987083359921</v>
      </c>
      <c r="F35">
        <f t="shared" si="1"/>
        <v>0</v>
      </c>
    </row>
    <row r="36" spans="1:6" ht="12.75">
      <c r="A36" s="1">
        <v>38501</v>
      </c>
      <c r="B36">
        <f>Data!R36</f>
        <v>77</v>
      </c>
      <c r="C36">
        <f t="shared" si="2"/>
        <v>73.89999999999999</v>
      </c>
      <c r="D36">
        <f t="shared" si="3"/>
        <v>0</v>
      </c>
      <c r="E36">
        <f t="shared" si="0"/>
        <v>77</v>
      </c>
      <c r="F36">
        <f t="shared" si="1"/>
        <v>0</v>
      </c>
    </row>
    <row r="37" spans="1:6" ht="12.75">
      <c r="A37" s="1">
        <v>38502</v>
      </c>
      <c r="B37">
        <f>Data!R37</f>
        <v>77</v>
      </c>
      <c r="C37">
        <f t="shared" si="2"/>
        <v>77</v>
      </c>
      <c r="D37">
        <f t="shared" si="3"/>
        <v>1</v>
      </c>
      <c r="E37">
        <f t="shared" si="0"/>
        <v>77</v>
      </c>
      <c r="F37">
        <f t="shared" si="1"/>
        <v>0</v>
      </c>
    </row>
    <row r="38" spans="1:6" ht="12.75">
      <c r="A38" s="1">
        <v>38503</v>
      </c>
      <c r="B38">
        <f>Data!R38</f>
        <v>89</v>
      </c>
      <c r="C38">
        <f t="shared" si="2"/>
        <v>80.3</v>
      </c>
      <c r="D38">
        <f t="shared" si="3"/>
        <v>0</v>
      </c>
      <c r="E38">
        <f t="shared" si="0"/>
        <v>81.9949354167996</v>
      </c>
      <c r="F38">
        <f t="shared" si="1"/>
        <v>0</v>
      </c>
    </row>
    <row r="39" spans="1:6" ht="12.75">
      <c r="A39" s="1">
        <v>38504</v>
      </c>
      <c r="B39">
        <f>Data!R39</f>
        <v>77</v>
      </c>
      <c r="C39">
        <f t="shared" si="2"/>
        <v>77</v>
      </c>
      <c r="D39">
        <f t="shared" si="3"/>
        <v>1</v>
      </c>
      <c r="E39">
        <f t="shared" si="0"/>
        <v>77</v>
      </c>
      <c r="F39">
        <f t="shared" si="1"/>
        <v>1</v>
      </c>
    </row>
    <row r="40" spans="1:6" ht="12.75">
      <c r="A40" s="1">
        <v>38505</v>
      </c>
      <c r="B40">
        <f>Data!R40</f>
        <v>77</v>
      </c>
      <c r="C40">
        <f t="shared" si="2"/>
        <v>77</v>
      </c>
      <c r="D40">
        <f t="shared" si="3"/>
        <v>0</v>
      </c>
      <c r="E40">
        <f t="shared" si="0"/>
        <v>77</v>
      </c>
      <c r="F40">
        <f t="shared" si="1"/>
        <v>0</v>
      </c>
    </row>
    <row r="41" spans="1:10" ht="12.75">
      <c r="A41" s="1">
        <v>38506</v>
      </c>
      <c r="B41">
        <f>Data!R41</f>
        <v>71</v>
      </c>
      <c r="C41">
        <f t="shared" si="2"/>
        <v>71</v>
      </c>
      <c r="D41">
        <f t="shared" si="3"/>
        <v>0</v>
      </c>
      <c r="E41">
        <f t="shared" si="0"/>
        <v>71</v>
      </c>
      <c r="F41">
        <f t="shared" si="1"/>
        <v>0</v>
      </c>
      <c r="J41" s="15"/>
    </row>
    <row r="42" spans="1:6" ht="12.75">
      <c r="A42" s="1">
        <v>38507</v>
      </c>
      <c r="B42">
        <f>Data!R42</f>
        <v>92</v>
      </c>
      <c r="C42">
        <f t="shared" si="2"/>
        <v>74.3</v>
      </c>
      <c r="D42">
        <f t="shared" si="3"/>
        <v>0</v>
      </c>
      <c r="E42">
        <f t="shared" si="0"/>
        <v>75.9949354167996</v>
      </c>
      <c r="F42">
        <f t="shared" si="1"/>
        <v>0</v>
      </c>
    </row>
    <row r="43" spans="1:6" ht="12.75">
      <c r="A43" s="1">
        <v>38508</v>
      </c>
      <c r="B43">
        <f>Data!R43</f>
        <v>91</v>
      </c>
      <c r="C43">
        <f t="shared" si="2"/>
        <v>77.6</v>
      </c>
      <c r="D43">
        <f t="shared" si="3"/>
        <v>0</v>
      </c>
      <c r="E43">
        <f t="shared" si="0"/>
        <v>80.98987083359921</v>
      </c>
      <c r="F43">
        <f t="shared" si="1"/>
        <v>0</v>
      </c>
    </row>
    <row r="44" spans="1:6" ht="12.75">
      <c r="A44" s="1">
        <v>38509</v>
      </c>
      <c r="B44">
        <f>Data!R44</f>
        <v>72</v>
      </c>
      <c r="C44">
        <f t="shared" si="2"/>
        <v>72</v>
      </c>
      <c r="D44">
        <f t="shared" si="3"/>
        <v>1</v>
      </c>
      <c r="E44">
        <f t="shared" si="0"/>
        <v>72</v>
      </c>
      <c r="F44">
        <f t="shared" si="1"/>
        <v>1</v>
      </c>
    </row>
    <row r="45" spans="1:6" ht="12.75">
      <c r="A45" s="1">
        <v>38510</v>
      </c>
      <c r="B45">
        <f>Data!R45</f>
        <v>72</v>
      </c>
      <c r="C45">
        <f t="shared" si="2"/>
        <v>72</v>
      </c>
      <c r="D45">
        <f t="shared" si="3"/>
        <v>0</v>
      </c>
      <c r="E45">
        <f t="shared" si="0"/>
        <v>72</v>
      </c>
      <c r="F45">
        <f t="shared" si="1"/>
        <v>0</v>
      </c>
    </row>
    <row r="46" spans="1:6" ht="12.75">
      <c r="A46" s="1">
        <v>38511</v>
      </c>
      <c r="B46">
        <f>Data!R46</f>
        <v>59</v>
      </c>
      <c r="C46">
        <f t="shared" si="2"/>
        <v>59</v>
      </c>
      <c r="D46">
        <f t="shared" si="3"/>
        <v>0</v>
      </c>
      <c r="E46">
        <f t="shared" si="0"/>
        <v>59</v>
      </c>
      <c r="F46">
        <f t="shared" si="1"/>
        <v>0</v>
      </c>
    </row>
    <row r="47" spans="1:6" ht="12.75">
      <c r="A47" s="1">
        <v>38512</v>
      </c>
      <c r="B47">
        <f>Data!R47</f>
        <v>81</v>
      </c>
      <c r="C47">
        <f t="shared" si="2"/>
        <v>62.3</v>
      </c>
      <c r="D47">
        <f t="shared" si="3"/>
        <v>0</v>
      </c>
      <c r="E47">
        <f t="shared" si="0"/>
        <v>63.99493541679961</v>
      </c>
      <c r="F47">
        <f t="shared" si="1"/>
        <v>0</v>
      </c>
    </row>
    <row r="48" spans="1:6" ht="12.75">
      <c r="A48" s="1">
        <v>38513</v>
      </c>
      <c r="B48">
        <f>Data!R48</f>
        <v>85</v>
      </c>
      <c r="C48">
        <f t="shared" si="2"/>
        <v>65.6</v>
      </c>
      <c r="D48">
        <f t="shared" si="3"/>
        <v>0</v>
      </c>
      <c r="E48">
        <f t="shared" si="0"/>
        <v>68.98987083359923</v>
      </c>
      <c r="F48">
        <f t="shared" si="1"/>
        <v>0</v>
      </c>
    </row>
    <row r="49" spans="1:6" ht="12.75">
      <c r="A49" s="1">
        <v>38514</v>
      </c>
      <c r="B49">
        <f>Data!R49</f>
        <v>82</v>
      </c>
      <c r="C49">
        <f t="shared" si="2"/>
        <v>68.89999999999999</v>
      </c>
      <c r="D49">
        <f t="shared" si="3"/>
        <v>0</v>
      </c>
      <c r="E49">
        <f t="shared" si="0"/>
        <v>73.98480625039883</v>
      </c>
      <c r="F49">
        <f t="shared" si="1"/>
        <v>0</v>
      </c>
    </row>
    <row r="50" spans="1:6" ht="12.75">
      <c r="A50" s="1">
        <v>38515</v>
      </c>
      <c r="B50">
        <f>Data!R50</f>
        <v>80</v>
      </c>
      <c r="C50">
        <f t="shared" si="2"/>
        <v>72.19999999999999</v>
      </c>
      <c r="D50">
        <f t="shared" si="3"/>
        <v>0</v>
      </c>
      <c r="E50">
        <f t="shared" si="0"/>
        <v>78.97974166719844</v>
      </c>
      <c r="F50">
        <f t="shared" si="1"/>
        <v>0</v>
      </c>
    </row>
    <row r="51" spans="1:6" ht="12.75">
      <c r="A51" s="1">
        <v>38516</v>
      </c>
      <c r="B51">
        <f>Data!R51</f>
        <v>88</v>
      </c>
      <c r="C51">
        <f t="shared" si="2"/>
        <v>75.49999999999999</v>
      </c>
      <c r="D51">
        <f t="shared" si="3"/>
        <v>0</v>
      </c>
      <c r="E51">
        <f t="shared" si="0"/>
        <v>83.97467708399805</v>
      </c>
      <c r="F51">
        <f t="shared" si="1"/>
        <v>0</v>
      </c>
    </row>
    <row r="52" spans="1:6" ht="12.75">
      <c r="A52" s="1">
        <v>38517</v>
      </c>
      <c r="B52">
        <f>Data!R52</f>
        <v>83</v>
      </c>
      <c r="C52">
        <f t="shared" si="2"/>
        <v>78.79999999999998</v>
      </c>
      <c r="D52">
        <f t="shared" si="3"/>
        <v>0</v>
      </c>
      <c r="E52">
        <f t="shared" si="0"/>
        <v>83</v>
      </c>
      <c r="F52">
        <f t="shared" si="1"/>
        <v>1</v>
      </c>
    </row>
    <row r="53" spans="1:6" ht="12.75">
      <c r="A53" s="1">
        <v>38518</v>
      </c>
      <c r="B53">
        <f>Data!R53</f>
        <v>82</v>
      </c>
      <c r="C53">
        <f t="shared" si="2"/>
        <v>82</v>
      </c>
      <c r="D53">
        <f t="shared" si="3"/>
        <v>1</v>
      </c>
      <c r="E53">
        <f t="shared" si="0"/>
        <v>82</v>
      </c>
      <c r="F53">
        <f t="shared" si="1"/>
        <v>0</v>
      </c>
    </row>
    <row r="54" spans="1:6" ht="12.75">
      <c r="A54" s="1">
        <v>38519</v>
      </c>
      <c r="B54">
        <f>Data!R54</f>
        <v>83</v>
      </c>
      <c r="C54">
        <f t="shared" si="2"/>
        <v>83</v>
      </c>
      <c r="D54">
        <f t="shared" si="3"/>
        <v>0</v>
      </c>
      <c r="E54">
        <f t="shared" si="0"/>
        <v>83</v>
      </c>
      <c r="F54">
        <f t="shared" si="1"/>
        <v>0</v>
      </c>
    </row>
    <row r="55" spans="1:6" ht="12.75">
      <c r="A55" s="1">
        <v>38520</v>
      </c>
      <c r="B55">
        <f>Data!R55</f>
        <v>71</v>
      </c>
      <c r="C55">
        <f t="shared" si="2"/>
        <v>71</v>
      </c>
      <c r="D55">
        <f t="shared" si="3"/>
        <v>0</v>
      </c>
      <c r="E55">
        <f t="shared" si="0"/>
        <v>71</v>
      </c>
      <c r="F55">
        <f t="shared" si="1"/>
        <v>0</v>
      </c>
    </row>
    <row r="56" spans="1:6" ht="12.75">
      <c r="A56" s="1">
        <v>38521</v>
      </c>
      <c r="B56">
        <f>Data!R56</f>
        <v>82</v>
      </c>
      <c r="C56">
        <f t="shared" si="2"/>
        <v>74.3</v>
      </c>
      <c r="D56">
        <f t="shared" si="3"/>
        <v>0</v>
      </c>
      <c r="E56">
        <f t="shared" si="0"/>
        <v>75.9949354167996</v>
      </c>
      <c r="F56">
        <f t="shared" si="1"/>
        <v>0</v>
      </c>
    </row>
    <row r="57" spans="1:6" ht="12.75">
      <c r="A57" s="1">
        <v>38522</v>
      </c>
      <c r="B57">
        <f>Data!R57</f>
        <v>77</v>
      </c>
      <c r="C57">
        <f t="shared" si="2"/>
        <v>77</v>
      </c>
      <c r="D57">
        <f t="shared" si="3"/>
        <v>1</v>
      </c>
      <c r="E57">
        <f t="shared" si="0"/>
        <v>77</v>
      </c>
      <c r="F57">
        <f t="shared" si="1"/>
        <v>1</v>
      </c>
    </row>
    <row r="58" spans="1:6" ht="12.75">
      <c r="A58" s="1">
        <v>38523</v>
      </c>
      <c r="B58">
        <f>Data!R58</f>
        <v>76</v>
      </c>
      <c r="C58">
        <f aca="true" t="shared" si="4" ref="C58:C73">+IF(B58-C57&gt;$C$3,C57+$C$3,B58)</f>
        <v>76</v>
      </c>
      <c r="D58">
        <f aca="true" t="shared" si="5" ref="D58:D73">+IF(AND(B58=C58,B57&gt;C57,B57&gt;=C58),1,0)</f>
        <v>0</v>
      </c>
      <c r="E58">
        <f aca="true" t="shared" si="6" ref="E58:E73">+IF(B58-E57&gt;$E$4,E57+$E$4,B58)</f>
        <v>76</v>
      </c>
      <c r="F58">
        <f aca="true" t="shared" si="7" ref="F58:F73">+IF(AND(B58=E58,B57&gt;E57,B57&gt;=E58),1,0)</f>
        <v>0</v>
      </c>
    </row>
    <row r="59" spans="1:6" ht="12.75">
      <c r="A59" s="1">
        <v>38524</v>
      </c>
      <c r="B59">
        <f>Data!R59</f>
        <v>79</v>
      </c>
      <c r="C59">
        <f t="shared" si="4"/>
        <v>79</v>
      </c>
      <c r="D59">
        <f t="shared" si="5"/>
        <v>0</v>
      </c>
      <c r="E59">
        <f t="shared" si="6"/>
        <v>79</v>
      </c>
      <c r="F59">
        <f t="shared" si="7"/>
        <v>0</v>
      </c>
    </row>
    <row r="60" spans="1:6" ht="12.75">
      <c r="A60" s="1">
        <v>38525</v>
      </c>
      <c r="B60">
        <f>Data!R60</f>
        <v>85</v>
      </c>
      <c r="C60">
        <f t="shared" si="4"/>
        <v>82.3</v>
      </c>
      <c r="D60">
        <f t="shared" si="5"/>
        <v>0</v>
      </c>
      <c r="E60">
        <f t="shared" si="6"/>
        <v>83.9949354167996</v>
      </c>
      <c r="F60">
        <f t="shared" si="7"/>
        <v>0</v>
      </c>
    </row>
    <row r="61" spans="1:6" ht="12.75">
      <c r="A61" s="1">
        <v>38526</v>
      </c>
      <c r="B61">
        <f>Data!R61</f>
        <v>59</v>
      </c>
      <c r="C61">
        <f t="shared" si="4"/>
        <v>59</v>
      </c>
      <c r="D61">
        <f t="shared" si="5"/>
        <v>1</v>
      </c>
      <c r="E61">
        <f t="shared" si="6"/>
        <v>59</v>
      </c>
      <c r="F61">
        <f t="shared" si="7"/>
        <v>1</v>
      </c>
    </row>
    <row r="62" spans="1:6" ht="12.75">
      <c r="A62" s="1">
        <v>38527</v>
      </c>
      <c r="B62">
        <f>Data!R62</f>
        <v>50</v>
      </c>
      <c r="C62">
        <f t="shared" si="4"/>
        <v>50</v>
      </c>
      <c r="D62">
        <f t="shared" si="5"/>
        <v>0</v>
      </c>
      <c r="E62">
        <f t="shared" si="6"/>
        <v>50</v>
      </c>
      <c r="F62">
        <f t="shared" si="7"/>
        <v>0</v>
      </c>
    </row>
    <row r="63" spans="1:6" ht="12.75">
      <c r="A63" s="1">
        <v>38528</v>
      </c>
      <c r="B63">
        <f>Data!R63</f>
        <v>71</v>
      </c>
      <c r="C63">
        <f t="shared" si="4"/>
        <v>53.3</v>
      </c>
      <c r="D63">
        <f t="shared" si="5"/>
        <v>0</v>
      </c>
      <c r="E63">
        <f t="shared" si="6"/>
        <v>54.99493541679961</v>
      </c>
      <c r="F63">
        <f t="shared" si="7"/>
        <v>0</v>
      </c>
    </row>
    <row r="64" spans="1:6" ht="12.75">
      <c r="A64" s="1">
        <v>38529</v>
      </c>
      <c r="B64">
        <f>Data!R64</f>
        <v>48</v>
      </c>
      <c r="C64">
        <f t="shared" si="4"/>
        <v>48</v>
      </c>
      <c r="D64">
        <f t="shared" si="5"/>
        <v>1</v>
      </c>
      <c r="E64">
        <f t="shared" si="6"/>
        <v>48</v>
      </c>
      <c r="F64">
        <f t="shared" si="7"/>
        <v>1</v>
      </c>
    </row>
    <row r="65" spans="1:6" ht="12.75">
      <c r="A65" s="1">
        <v>38530</v>
      </c>
      <c r="B65">
        <f>Data!R65</f>
        <v>67</v>
      </c>
      <c r="C65">
        <f t="shared" si="4"/>
        <v>51.3</v>
      </c>
      <c r="D65">
        <f t="shared" si="5"/>
        <v>0</v>
      </c>
      <c r="E65">
        <f t="shared" si="6"/>
        <v>52.99493541679961</v>
      </c>
      <c r="F65">
        <f t="shared" si="7"/>
        <v>0</v>
      </c>
    </row>
    <row r="66" spans="1:6" ht="12.75">
      <c r="A66" s="1">
        <v>38531</v>
      </c>
      <c r="B66">
        <f>Data!R66</f>
        <v>64</v>
      </c>
      <c r="C66">
        <f t="shared" si="4"/>
        <v>54.599999999999994</v>
      </c>
      <c r="D66">
        <f t="shared" si="5"/>
        <v>0</v>
      </c>
      <c r="E66">
        <f t="shared" si="6"/>
        <v>57.98987083359923</v>
      </c>
      <c r="F66">
        <f t="shared" si="7"/>
        <v>0</v>
      </c>
    </row>
    <row r="67" spans="1:6" ht="12.75">
      <c r="A67" s="1">
        <v>38532</v>
      </c>
      <c r="B67">
        <f>Data!R67</f>
        <v>75</v>
      </c>
      <c r="C67">
        <f t="shared" si="4"/>
        <v>57.89999999999999</v>
      </c>
      <c r="D67">
        <f t="shared" si="5"/>
        <v>0</v>
      </c>
      <c r="E67">
        <f t="shared" si="6"/>
        <v>62.98480625039884</v>
      </c>
      <c r="F67">
        <f t="shared" si="7"/>
        <v>0</v>
      </c>
    </row>
    <row r="68" spans="1:6" ht="12.75">
      <c r="A68" s="1">
        <v>38533</v>
      </c>
      <c r="B68">
        <f>Data!R68</f>
        <v>77</v>
      </c>
      <c r="C68">
        <f t="shared" si="4"/>
        <v>61.19999999999999</v>
      </c>
      <c r="D68">
        <f t="shared" si="5"/>
        <v>0</v>
      </c>
      <c r="E68">
        <f t="shared" si="6"/>
        <v>67.97974166719845</v>
      </c>
      <c r="F68">
        <f t="shared" si="7"/>
        <v>0</v>
      </c>
    </row>
    <row r="69" spans="1:6" ht="12.75">
      <c r="A69" s="1">
        <v>38534</v>
      </c>
      <c r="B69">
        <f>Data!R69</f>
        <v>80</v>
      </c>
      <c r="C69">
        <f t="shared" si="4"/>
        <v>64.49999999999999</v>
      </c>
      <c r="D69">
        <f t="shared" si="5"/>
        <v>0</v>
      </c>
      <c r="E69">
        <f t="shared" si="6"/>
        <v>72.97467708399806</v>
      </c>
      <c r="F69">
        <f t="shared" si="7"/>
        <v>0</v>
      </c>
    </row>
    <row r="70" spans="1:6" ht="12.75">
      <c r="A70" s="1">
        <v>38535</v>
      </c>
      <c r="B70">
        <f>Data!R70</f>
        <v>70</v>
      </c>
      <c r="C70">
        <f t="shared" si="4"/>
        <v>67.79999999999998</v>
      </c>
      <c r="D70">
        <f t="shared" si="5"/>
        <v>0</v>
      </c>
      <c r="E70">
        <f t="shared" si="6"/>
        <v>70</v>
      </c>
      <c r="F70">
        <f t="shared" si="7"/>
        <v>1</v>
      </c>
    </row>
    <row r="71" spans="1:6" ht="12.75">
      <c r="A71" s="1">
        <v>38536</v>
      </c>
      <c r="B71">
        <f>Data!R71</f>
        <v>62</v>
      </c>
      <c r="C71">
        <f t="shared" si="4"/>
        <v>62</v>
      </c>
      <c r="D71">
        <f t="shared" si="5"/>
        <v>1</v>
      </c>
      <c r="E71">
        <f t="shared" si="6"/>
        <v>62</v>
      </c>
      <c r="F71">
        <f t="shared" si="7"/>
        <v>0</v>
      </c>
    </row>
    <row r="72" spans="1:6" ht="12.75">
      <c r="A72" s="1">
        <v>38537</v>
      </c>
      <c r="B72">
        <f>Data!R72</f>
        <v>73</v>
      </c>
      <c r="C72">
        <f t="shared" si="4"/>
        <v>65.3</v>
      </c>
      <c r="D72">
        <f t="shared" si="5"/>
        <v>0</v>
      </c>
      <c r="E72">
        <f t="shared" si="6"/>
        <v>66.9949354167996</v>
      </c>
      <c r="F72">
        <f t="shared" si="7"/>
        <v>0</v>
      </c>
    </row>
    <row r="73" spans="1:6" ht="12.75">
      <c r="A73" s="1">
        <v>38538</v>
      </c>
      <c r="B73">
        <f>Data!R73</f>
        <v>89</v>
      </c>
      <c r="C73">
        <f t="shared" si="4"/>
        <v>68.6</v>
      </c>
      <c r="D73">
        <f t="shared" si="5"/>
        <v>0</v>
      </c>
      <c r="E73">
        <f t="shared" si="6"/>
        <v>71.98987083359921</v>
      </c>
      <c r="F73">
        <f t="shared" si="7"/>
        <v>0</v>
      </c>
    </row>
    <row r="75" spans="2:6" ht="12.75">
      <c r="B75">
        <f>AVERAGE(B8:B73)</f>
        <v>73.12121212121212</v>
      </c>
      <c r="C75" s="14">
        <f>AVERAGE(C8:C73)/B75</f>
        <v>0.898342312474099</v>
      </c>
      <c r="D75">
        <f>SUM(D6:D73)</f>
        <v>13</v>
      </c>
      <c r="E75" s="14">
        <f>(AVERAGE(E8:E73)-AVERAGE(C8:C73))/B75</f>
        <v>0.02595433243729216</v>
      </c>
      <c r="F75">
        <f>SUM(F6:F73)</f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63</v>
      </c>
      <c r="F1" s="2" t="s">
        <v>72</v>
      </c>
      <c r="G1" t="s">
        <v>73</v>
      </c>
      <c r="H1" s="25" t="str">
        <f>Air_Temp!H1</f>
        <v>Nt</v>
      </c>
      <c r="K1" t="s">
        <v>1</v>
      </c>
      <c r="M1">
        <f>+AVERAGE(B6:B74)</f>
        <v>3.7617647058823533</v>
      </c>
    </row>
    <row r="2" spans="3:13" ht="12.75">
      <c r="C2" t="s">
        <v>68</v>
      </c>
      <c r="E2" s="3"/>
      <c r="F2" s="4">
        <f>+C3</f>
        <v>0.29</v>
      </c>
      <c r="G2">
        <f>D3</f>
        <v>15</v>
      </c>
      <c r="H2" s="25">
        <f>Air_Temp!H2</f>
        <v>8</v>
      </c>
      <c r="L2" s="5" t="s">
        <v>3</v>
      </c>
      <c r="M2" s="5">
        <f>+J19/I19</f>
        <v>0.46704545454545454</v>
      </c>
    </row>
    <row r="3" spans="3:13" ht="12.75">
      <c r="C3" s="6">
        <v>0.29</v>
      </c>
      <c r="D3" s="6">
        <f>+D75</f>
        <v>15</v>
      </c>
      <c r="E3" s="7">
        <v>0.7</v>
      </c>
      <c r="F3" s="4"/>
      <c r="G3" s="25">
        <v>2.7</v>
      </c>
      <c r="H3" s="25"/>
      <c r="J3" t="s">
        <v>4</v>
      </c>
      <c r="L3" s="8" t="s">
        <v>5</v>
      </c>
      <c r="M3" s="8">
        <f>+L19/I19</f>
        <v>0.22613636363636355</v>
      </c>
    </row>
    <row r="4" spans="5:13" ht="12.75">
      <c r="E4" s="8">
        <f>+C3*2^(E3+0.618)</f>
        <v>0.7230286926795565</v>
      </c>
      <c r="F4" s="2">
        <f>F75</f>
        <v>11</v>
      </c>
      <c r="G4" s="25">
        <v>2.892114770718225</v>
      </c>
      <c r="H4" s="25">
        <v>1</v>
      </c>
      <c r="J4" s="5">
        <f>+C3</f>
        <v>0.29</v>
      </c>
      <c r="K4" s="8">
        <f>+E4</f>
        <v>0.7230286926795565</v>
      </c>
      <c r="L4" s="9" t="s">
        <v>6</v>
      </c>
      <c r="M4" s="9">
        <f>+M19/I19</f>
        <v>0.30681818181818193</v>
      </c>
    </row>
    <row r="5" spans="2:7" ht="12.75">
      <c r="B5" t="s">
        <v>69</v>
      </c>
      <c r="C5" t="s">
        <v>70</v>
      </c>
      <c r="D5" t="s">
        <v>7</v>
      </c>
      <c r="E5" t="s">
        <v>71</v>
      </c>
      <c r="F5" s="10" t="s">
        <v>7</v>
      </c>
      <c r="G5" s="11"/>
    </row>
    <row r="6" spans="1:13" ht="12.75">
      <c r="A6" s="1">
        <v>38471</v>
      </c>
      <c r="B6">
        <f>Data!S6</f>
        <v>3.2</v>
      </c>
      <c r="C6" s="12">
        <f>B6</f>
        <v>3.2</v>
      </c>
      <c r="D6">
        <v>0</v>
      </c>
      <c r="E6" s="12">
        <f>B6</f>
        <v>3.2</v>
      </c>
      <c r="F6">
        <v>0</v>
      </c>
      <c r="I6" t="s">
        <v>69</v>
      </c>
      <c r="J6" t="s">
        <v>70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Data!S7</f>
        <v>4.6</v>
      </c>
      <c r="C7">
        <f>+IF(B7-C6&gt;$C$3,C6+$C$3,B7)</f>
        <v>3.49</v>
      </c>
      <c r="D7">
        <f>+IF(AND(B7=C7,B6&gt;C6,B6&gt;=C7),1,0)</f>
        <v>0</v>
      </c>
      <c r="E7">
        <f aca="true" t="shared" si="0" ref="E7:E57">+IF(B7-E6&gt;$E$4,E6+$E$4,B7)</f>
        <v>3.923028692679557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Data!S8</f>
        <v>4.2</v>
      </c>
      <c r="C8">
        <f>+IF(B8-C7&gt;$C$3,C7+$C$3,B8)</f>
        <v>3.7800000000000002</v>
      </c>
      <c r="D8">
        <f>+IF(AND(B8=C8,B7&gt;C7,B7&gt;=C8),1,0)</f>
        <v>0</v>
      </c>
      <c r="E8">
        <f t="shared" si="0"/>
        <v>4.2</v>
      </c>
      <c r="F8">
        <f aca="true" t="shared" si="1" ref="F8:F57">+IF(AND(B8=E8,B7&gt;E7,B7&gt;=E8),1,0)</f>
        <v>1</v>
      </c>
      <c r="H8" s="13">
        <v>38384</v>
      </c>
    </row>
    <row r="9" spans="1:13" ht="12.75">
      <c r="A9" s="1">
        <v>38474</v>
      </c>
      <c r="B9">
        <f>Data!S9</f>
        <v>6.3</v>
      </c>
      <c r="C9">
        <f>+IF(B9-C8&gt;$C$3,C8+$C$3,B9)</f>
        <v>4.07</v>
      </c>
      <c r="D9">
        <f>+IF(AND(B9=C9,B8&gt;C8,B8&gt;=C9),1,0)</f>
        <v>0</v>
      </c>
      <c r="E9">
        <f t="shared" si="0"/>
        <v>4.923028692679557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Data!S10</f>
        <v>5</v>
      </c>
      <c r="C10">
        <f aca="true" t="shared" si="2" ref="C10:C57">+IF(B10-C9&gt;$C$3,C9+$C$3,B10)</f>
        <v>4.36</v>
      </c>
      <c r="D10">
        <f aca="true" t="shared" si="3" ref="D10:D57">+IF(AND(B10=C10,B9&gt;C9,B9&gt;=C10),1,0)</f>
        <v>0</v>
      </c>
      <c r="E10">
        <f t="shared" si="0"/>
        <v>5</v>
      </c>
      <c r="F10">
        <f t="shared" si="1"/>
        <v>1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Data!S11</f>
        <v>2.5</v>
      </c>
      <c r="C11">
        <f t="shared" si="2"/>
        <v>2.5</v>
      </c>
      <c r="D11">
        <f t="shared" si="3"/>
        <v>1</v>
      </c>
      <c r="E11">
        <f t="shared" si="0"/>
        <v>2.5</v>
      </c>
      <c r="F11">
        <f t="shared" si="1"/>
        <v>0</v>
      </c>
      <c r="H11" s="13">
        <v>38473</v>
      </c>
      <c r="I11" s="4">
        <f>+MAX(B$8:B$38)-MIN(B$8:B$38)</f>
        <v>4.300000000000001</v>
      </c>
      <c r="J11" s="4">
        <f>+MAX(C$8:C$38)-MIN(C$8:C$38)</f>
        <v>2.2600000000000002</v>
      </c>
      <c r="K11" s="4">
        <f>+MAX(E$8:E$38)-MIN(E$8:E$38)</f>
        <v>2.9</v>
      </c>
      <c r="L11" s="14">
        <f>+K11-J11</f>
        <v>0.6399999999999997</v>
      </c>
      <c r="M11" s="14">
        <f>+I11-K11</f>
        <v>1.4000000000000008</v>
      </c>
    </row>
    <row r="12" spans="1:13" ht="12.75">
      <c r="A12" s="1">
        <v>38477</v>
      </c>
      <c r="B12">
        <f>Data!S12</f>
        <v>2.9</v>
      </c>
      <c r="C12">
        <f t="shared" si="2"/>
        <v>2.79</v>
      </c>
      <c r="D12">
        <f t="shared" si="3"/>
        <v>0</v>
      </c>
      <c r="E12">
        <f t="shared" si="0"/>
        <v>2.9</v>
      </c>
      <c r="F12">
        <f t="shared" si="1"/>
        <v>0</v>
      </c>
      <c r="H12" s="13">
        <v>38504</v>
      </c>
      <c r="I12" s="4">
        <f>+MAX(B$39:B$68)-MIN(B$39:B$68)</f>
        <v>4.5</v>
      </c>
      <c r="J12" s="4">
        <f>+MAX(C$39:C$68)-MIN(C$39:C$68)</f>
        <v>1.85</v>
      </c>
      <c r="K12" s="4">
        <f>+MAX(E$39:E$68)-MIN(E$39:E$68)</f>
        <v>3.1999999999999997</v>
      </c>
      <c r="L12" s="14">
        <f>+K12-J12</f>
        <v>1.3499999999999996</v>
      </c>
      <c r="M12" s="14">
        <f>+I12-K12</f>
        <v>1.3000000000000003</v>
      </c>
    </row>
    <row r="13" spans="1:13" ht="12.75">
      <c r="A13" s="1">
        <v>38478</v>
      </c>
      <c r="B13">
        <f>Data!S13</f>
        <v>2.5</v>
      </c>
      <c r="C13">
        <f t="shared" si="2"/>
        <v>2.5</v>
      </c>
      <c r="D13">
        <f t="shared" si="3"/>
        <v>1</v>
      </c>
      <c r="E13">
        <f t="shared" si="0"/>
        <v>2.5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Data!S14</f>
        <v>2.5</v>
      </c>
      <c r="C14">
        <f t="shared" si="2"/>
        <v>2.5</v>
      </c>
      <c r="D14">
        <f t="shared" si="3"/>
        <v>0</v>
      </c>
      <c r="E14">
        <f t="shared" si="0"/>
        <v>2.5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Data!S15</f>
        <v>3.8</v>
      </c>
      <c r="C15">
        <f t="shared" si="2"/>
        <v>2.79</v>
      </c>
      <c r="D15">
        <f t="shared" si="3"/>
        <v>0</v>
      </c>
      <c r="E15">
        <f t="shared" si="0"/>
        <v>3.2230286926795566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Data!S16</f>
        <v>3</v>
      </c>
      <c r="C16">
        <f t="shared" si="2"/>
        <v>3</v>
      </c>
      <c r="D16">
        <f t="shared" si="3"/>
        <v>1</v>
      </c>
      <c r="E16">
        <f t="shared" si="0"/>
        <v>3</v>
      </c>
      <c r="F16">
        <f t="shared" si="1"/>
        <v>1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Data!S17</f>
        <v>2.1</v>
      </c>
      <c r="C17">
        <f t="shared" si="2"/>
        <v>2.1</v>
      </c>
      <c r="D17">
        <f t="shared" si="3"/>
        <v>0</v>
      </c>
      <c r="E17">
        <f t="shared" si="0"/>
        <v>2.1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Data!S18</f>
        <v>4.8</v>
      </c>
      <c r="C18">
        <f t="shared" si="2"/>
        <v>2.39</v>
      </c>
      <c r="D18">
        <f t="shared" si="3"/>
        <v>0</v>
      </c>
      <c r="E18">
        <f t="shared" si="0"/>
        <v>2.8230286926795567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Data!S19</f>
        <v>6.4</v>
      </c>
      <c r="C19">
        <f t="shared" si="2"/>
        <v>2.68</v>
      </c>
      <c r="D19">
        <f t="shared" si="3"/>
        <v>0</v>
      </c>
      <c r="E19">
        <f t="shared" si="0"/>
        <v>3.5460573853591133</v>
      </c>
      <c r="F19">
        <f t="shared" si="1"/>
        <v>0</v>
      </c>
      <c r="H19" t="s">
        <v>9</v>
      </c>
      <c r="I19" s="14">
        <f>+AVERAGE(I7:I18)</f>
        <v>4.4</v>
      </c>
      <c r="J19" s="14">
        <f>+AVERAGE(J7:J18)</f>
        <v>2.055</v>
      </c>
      <c r="K19" s="14">
        <f>+AVERAGE(K7:K18)</f>
        <v>3.05</v>
      </c>
      <c r="L19" s="14">
        <f>+AVERAGE(L7:L18)</f>
        <v>0.9949999999999997</v>
      </c>
      <c r="M19" s="14">
        <f>+AVERAGE(M7:M18)</f>
        <v>1.3500000000000005</v>
      </c>
    </row>
    <row r="20" spans="1:6" ht="12.75">
      <c r="A20" s="1">
        <v>38485</v>
      </c>
      <c r="B20">
        <f>Data!S20</f>
        <v>4.6</v>
      </c>
      <c r="C20">
        <f t="shared" si="2"/>
        <v>2.97</v>
      </c>
      <c r="D20">
        <f t="shared" si="3"/>
        <v>0</v>
      </c>
      <c r="E20">
        <f t="shared" si="0"/>
        <v>4.2690860780386695</v>
      </c>
      <c r="F20">
        <f t="shared" si="1"/>
        <v>0</v>
      </c>
    </row>
    <row r="21" spans="1:8" ht="12.75">
      <c r="A21" s="1">
        <v>38486</v>
      </c>
      <c r="B21">
        <f>Data!S21</f>
        <v>2.8</v>
      </c>
      <c r="C21">
        <f t="shared" si="2"/>
        <v>2.8</v>
      </c>
      <c r="D21">
        <f t="shared" si="3"/>
        <v>1</v>
      </c>
      <c r="E21">
        <f t="shared" si="0"/>
        <v>2.8</v>
      </c>
      <c r="F21">
        <f t="shared" si="1"/>
        <v>1</v>
      </c>
      <c r="H21" s="15"/>
    </row>
    <row r="22" spans="1:6" ht="12.75">
      <c r="A22" s="1">
        <v>38487</v>
      </c>
      <c r="B22">
        <f>Data!S22</f>
        <v>4.4</v>
      </c>
      <c r="C22">
        <f t="shared" si="2"/>
        <v>3.09</v>
      </c>
      <c r="D22">
        <f t="shared" si="3"/>
        <v>0</v>
      </c>
      <c r="E22">
        <f t="shared" si="0"/>
        <v>3.5230286926795564</v>
      </c>
      <c r="F22">
        <f t="shared" si="1"/>
        <v>0</v>
      </c>
    </row>
    <row r="23" spans="1:6" ht="12.75">
      <c r="A23" s="1">
        <v>38488</v>
      </c>
      <c r="B23">
        <f>Data!S23</f>
        <v>5.4</v>
      </c>
      <c r="C23">
        <f t="shared" si="2"/>
        <v>3.38</v>
      </c>
      <c r="D23">
        <f t="shared" si="3"/>
        <v>0</v>
      </c>
      <c r="E23">
        <f t="shared" si="0"/>
        <v>4.246057385359113</v>
      </c>
      <c r="F23">
        <f t="shared" si="1"/>
        <v>0</v>
      </c>
    </row>
    <row r="24" spans="1:6" ht="12.75">
      <c r="A24" s="1">
        <v>38489</v>
      </c>
      <c r="B24">
        <f>Data!S24</f>
        <v>3.3</v>
      </c>
      <c r="C24">
        <f t="shared" si="2"/>
        <v>3.3</v>
      </c>
      <c r="D24">
        <f t="shared" si="3"/>
        <v>1</v>
      </c>
      <c r="E24">
        <f t="shared" si="0"/>
        <v>3.3</v>
      </c>
      <c r="F24">
        <f t="shared" si="1"/>
        <v>1</v>
      </c>
    </row>
    <row r="25" spans="1:6" ht="12.75">
      <c r="A25" s="1">
        <v>38490</v>
      </c>
      <c r="B25">
        <f>Data!S25</f>
        <v>3.3</v>
      </c>
      <c r="C25">
        <f t="shared" si="2"/>
        <v>3.3</v>
      </c>
      <c r="D25">
        <f t="shared" si="3"/>
        <v>0</v>
      </c>
      <c r="E25">
        <f t="shared" si="0"/>
        <v>3.3</v>
      </c>
      <c r="F25">
        <f t="shared" si="1"/>
        <v>0</v>
      </c>
    </row>
    <row r="26" spans="1:6" ht="12.75">
      <c r="A26" s="1">
        <v>38491</v>
      </c>
      <c r="B26">
        <f>Data!S26</f>
        <v>2.9</v>
      </c>
      <c r="C26">
        <f t="shared" si="2"/>
        <v>2.9</v>
      </c>
      <c r="D26">
        <f t="shared" si="3"/>
        <v>0</v>
      </c>
      <c r="E26">
        <f t="shared" si="0"/>
        <v>2.9</v>
      </c>
      <c r="F26">
        <f t="shared" si="1"/>
        <v>0</v>
      </c>
    </row>
    <row r="27" spans="1:6" ht="12.75">
      <c r="A27" s="1">
        <v>38492</v>
      </c>
      <c r="B27">
        <f>Data!S27</f>
        <v>4.5</v>
      </c>
      <c r="C27">
        <f t="shared" si="2"/>
        <v>3.19</v>
      </c>
      <c r="D27">
        <f t="shared" si="3"/>
        <v>0</v>
      </c>
      <c r="E27">
        <f t="shared" si="0"/>
        <v>3.6230286926795565</v>
      </c>
      <c r="F27">
        <f t="shared" si="1"/>
        <v>0</v>
      </c>
    </row>
    <row r="28" spans="1:6" ht="12.75">
      <c r="A28" s="1">
        <v>38493</v>
      </c>
      <c r="B28">
        <f>Data!S28</f>
        <v>2.9</v>
      </c>
      <c r="C28">
        <f t="shared" si="2"/>
        <v>2.9</v>
      </c>
      <c r="D28">
        <f t="shared" si="3"/>
        <v>1</v>
      </c>
      <c r="E28">
        <f t="shared" si="0"/>
        <v>2.9</v>
      </c>
      <c r="F28">
        <f t="shared" si="1"/>
        <v>1</v>
      </c>
    </row>
    <row r="29" spans="1:6" ht="12.75">
      <c r="A29" s="1">
        <v>38494</v>
      </c>
      <c r="B29">
        <f>Data!S29</f>
        <v>3.5</v>
      </c>
      <c r="C29">
        <f t="shared" si="2"/>
        <v>3.19</v>
      </c>
      <c r="D29">
        <f t="shared" si="3"/>
        <v>0</v>
      </c>
      <c r="E29">
        <f t="shared" si="0"/>
        <v>3.5</v>
      </c>
      <c r="F29">
        <f t="shared" si="1"/>
        <v>0</v>
      </c>
    </row>
    <row r="30" spans="1:6" ht="12.75">
      <c r="A30" s="1">
        <v>38495</v>
      </c>
      <c r="B30">
        <f>Data!S30</f>
        <v>3.8</v>
      </c>
      <c r="C30">
        <f t="shared" si="2"/>
        <v>3.48</v>
      </c>
      <c r="D30">
        <f t="shared" si="3"/>
        <v>0</v>
      </c>
      <c r="E30">
        <f t="shared" si="0"/>
        <v>3.8</v>
      </c>
      <c r="F30">
        <f t="shared" si="1"/>
        <v>0</v>
      </c>
    </row>
    <row r="31" spans="1:6" ht="12.75">
      <c r="A31" s="1">
        <v>38496</v>
      </c>
      <c r="B31">
        <f>Data!S31</f>
        <v>5</v>
      </c>
      <c r="C31">
        <f t="shared" si="2"/>
        <v>3.77</v>
      </c>
      <c r="D31">
        <f t="shared" si="3"/>
        <v>0</v>
      </c>
      <c r="E31">
        <f t="shared" si="0"/>
        <v>4.523028692679556</v>
      </c>
      <c r="F31">
        <f t="shared" si="1"/>
        <v>0</v>
      </c>
    </row>
    <row r="32" spans="1:6" ht="12.75">
      <c r="A32" s="1">
        <v>38497</v>
      </c>
      <c r="B32">
        <f>Data!S32</f>
        <v>4.8</v>
      </c>
      <c r="C32">
        <f t="shared" si="2"/>
        <v>4.06</v>
      </c>
      <c r="D32">
        <f t="shared" si="3"/>
        <v>0</v>
      </c>
      <c r="E32">
        <f t="shared" si="0"/>
        <v>4.8</v>
      </c>
      <c r="F32">
        <f t="shared" si="1"/>
        <v>1</v>
      </c>
    </row>
    <row r="33" spans="1:6" ht="12.75">
      <c r="A33" s="1">
        <v>38498</v>
      </c>
      <c r="B33">
        <f>Data!S33</f>
        <v>3</v>
      </c>
      <c r="C33">
        <f t="shared" si="2"/>
        <v>3</v>
      </c>
      <c r="D33">
        <f t="shared" si="3"/>
        <v>1</v>
      </c>
      <c r="E33">
        <f t="shared" si="0"/>
        <v>3</v>
      </c>
      <c r="F33">
        <f t="shared" si="1"/>
        <v>0</v>
      </c>
    </row>
    <row r="34" spans="1:6" ht="12.75">
      <c r="A34" s="1">
        <v>38499</v>
      </c>
      <c r="B34">
        <f>Data!S34</f>
        <v>3.3</v>
      </c>
      <c r="C34">
        <f t="shared" si="2"/>
        <v>3.29</v>
      </c>
      <c r="D34">
        <f t="shared" si="3"/>
        <v>0</v>
      </c>
      <c r="E34">
        <f t="shared" si="0"/>
        <v>3.3</v>
      </c>
      <c r="F34">
        <f t="shared" si="1"/>
        <v>0</v>
      </c>
    </row>
    <row r="35" spans="1:6" ht="12.75">
      <c r="A35" s="1">
        <v>38500</v>
      </c>
      <c r="B35">
        <f>Data!S35</f>
        <v>4</v>
      </c>
      <c r="C35">
        <f t="shared" si="2"/>
        <v>3.58</v>
      </c>
      <c r="D35">
        <f t="shared" si="3"/>
        <v>0</v>
      </c>
      <c r="E35">
        <f t="shared" si="0"/>
        <v>4</v>
      </c>
      <c r="F35">
        <f t="shared" si="1"/>
        <v>0</v>
      </c>
    </row>
    <row r="36" spans="1:6" ht="12.75">
      <c r="A36" s="1">
        <v>38501</v>
      </c>
      <c r="B36">
        <f>Data!S36</f>
        <v>4.1</v>
      </c>
      <c r="C36">
        <f t="shared" si="2"/>
        <v>3.87</v>
      </c>
      <c r="D36">
        <f t="shared" si="3"/>
        <v>0</v>
      </c>
      <c r="E36">
        <f t="shared" si="0"/>
        <v>4.1</v>
      </c>
      <c r="F36">
        <f t="shared" si="1"/>
        <v>0</v>
      </c>
    </row>
    <row r="37" spans="1:6" ht="12.75">
      <c r="A37" s="1">
        <v>38502</v>
      </c>
      <c r="B37">
        <f>Data!S37</f>
        <v>3</v>
      </c>
      <c r="C37">
        <f t="shared" si="2"/>
        <v>3</v>
      </c>
      <c r="D37">
        <f t="shared" si="3"/>
        <v>1</v>
      </c>
      <c r="E37">
        <f t="shared" si="0"/>
        <v>3</v>
      </c>
      <c r="F37">
        <f t="shared" si="1"/>
        <v>0</v>
      </c>
    </row>
    <row r="38" spans="1:6" ht="12.75">
      <c r="A38" s="1">
        <v>38503</v>
      </c>
      <c r="B38">
        <f>Data!S38</f>
        <v>3.5</v>
      </c>
      <c r="C38">
        <f t="shared" si="2"/>
        <v>3.29</v>
      </c>
      <c r="D38">
        <f t="shared" si="3"/>
        <v>0</v>
      </c>
      <c r="E38">
        <f t="shared" si="0"/>
        <v>3.5</v>
      </c>
      <c r="F38">
        <f t="shared" si="1"/>
        <v>0</v>
      </c>
    </row>
    <row r="39" spans="1:6" ht="12.75">
      <c r="A39" s="1">
        <v>38504</v>
      </c>
      <c r="B39">
        <f>Data!S39</f>
        <v>2.4</v>
      </c>
      <c r="C39">
        <f t="shared" si="2"/>
        <v>2.4</v>
      </c>
      <c r="D39">
        <f t="shared" si="3"/>
        <v>1</v>
      </c>
      <c r="E39">
        <f t="shared" si="0"/>
        <v>2.4</v>
      </c>
      <c r="F39">
        <f t="shared" si="1"/>
        <v>0</v>
      </c>
    </row>
    <row r="40" spans="1:6" ht="12.75">
      <c r="A40" s="1">
        <v>38505</v>
      </c>
      <c r="B40">
        <f>Data!S40</f>
        <v>2.3</v>
      </c>
      <c r="C40">
        <f t="shared" si="2"/>
        <v>2.3</v>
      </c>
      <c r="D40">
        <f t="shared" si="3"/>
        <v>0</v>
      </c>
      <c r="E40">
        <f t="shared" si="0"/>
        <v>2.3</v>
      </c>
      <c r="F40">
        <f t="shared" si="1"/>
        <v>0</v>
      </c>
    </row>
    <row r="41" spans="1:10" ht="12.75">
      <c r="A41" s="1">
        <v>38506</v>
      </c>
      <c r="B41">
        <f>Data!S41</f>
        <v>2.9</v>
      </c>
      <c r="C41">
        <f t="shared" si="2"/>
        <v>2.59</v>
      </c>
      <c r="D41">
        <f t="shared" si="3"/>
        <v>0</v>
      </c>
      <c r="E41">
        <f t="shared" si="0"/>
        <v>2.9</v>
      </c>
      <c r="F41">
        <f t="shared" si="1"/>
        <v>0</v>
      </c>
      <c r="J41" s="15"/>
    </row>
    <row r="42" spans="1:6" ht="12.75">
      <c r="A42" s="1">
        <v>38507</v>
      </c>
      <c r="B42">
        <f>Data!S42</f>
        <v>1.9</v>
      </c>
      <c r="C42">
        <f t="shared" si="2"/>
        <v>1.9</v>
      </c>
      <c r="D42">
        <f t="shared" si="3"/>
        <v>1</v>
      </c>
      <c r="E42">
        <f t="shared" si="0"/>
        <v>1.9</v>
      </c>
      <c r="F42">
        <f t="shared" si="1"/>
        <v>0</v>
      </c>
    </row>
    <row r="43" spans="1:6" ht="12.75">
      <c r="A43" s="1">
        <v>38508</v>
      </c>
      <c r="B43">
        <f>Data!S43</f>
        <v>2.5</v>
      </c>
      <c r="C43">
        <f t="shared" si="2"/>
        <v>2.19</v>
      </c>
      <c r="D43">
        <f t="shared" si="3"/>
        <v>0</v>
      </c>
      <c r="E43">
        <f t="shared" si="0"/>
        <v>2.5</v>
      </c>
      <c r="F43">
        <f t="shared" si="1"/>
        <v>0</v>
      </c>
    </row>
    <row r="44" spans="1:6" ht="12.75">
      <c r="A44" s="1">
        <v>38509</v>
      </c>
      <c r="B44">
        <f>Data!S44</f>
        <v>6.2</v>
      </c>
      <c r="C44">
        <f t="shared" si="2"/>
        <v>2.48</v>
      </c>
      <c r="D44">
        <f t="shared" si="3"/>
        <v>0</v>
      </c>
      <c r="E44">
        <f t="shared" si="0"/>
        <v>3.2230286926795566</v>
      </c>
      <c r="F44">
        <f t="shared" si="1"/>
        <v>0</v>
      </c>
    </row>
    <row r="45" spans="1:6" ht="12.75">
      <c r="A45" s="1">
        <v>38510</v>
      </c>
      <c r="B45">
        <f>Data!S45</f>
        <v>6.1</v>
      </c>
      <c r="C45">
        <f t="shared" si="2"/>
        <v>2.77</v>
      </c>
      <c r="D45">
        <f t="shared" si="3"/>
        <v>0</v>
      </c>
      <c r="E45">
        <f t="shared" si="0"/>
        <v>3.946057385359113</v>
      </c>
      <c r="F45">
        <f t="shared" si="1"/>
        <v>0</v>
      </c>
    </row>
    <row r="46" spans="1:6" ht="12.75">
      <c r="A46" s="1">
        <v>38511</v>
      </c>
      <c r="B46">
        <f>Data!S46</f>
        <v>3.1</v>
      </c>
      <c r="C46">
        <f t="shared" si="2"/>
        <v>3.06</v>
      </c>
      <c r="D46">
        <f t="shared" si="3"/>
        <v>0</v>
      </c>
      <c r="E46">
        <f t="shared" si="0"/>
        <v>3.1</v>
      </c>
      <c r="F46">
        <f t="shared" si="1"/>
        <v>1</v>
      </c>
    </row>
    <row r="47" spans="1:6" ht="12.75">
      <c r="A47" s="1">
        <v>38512</v>
      </c>
      <c r="B47">
        <f>Data!S47</f>
        <v>2.5</v>
      </c>
      <c r="C47">
        <f t="shared" si="2"/>
        <v>2.5</v>
      </c>
      <c r="D47">
        <f t="shared" si="3"/>
        <v>1</v>
      </c>
      <c r="E47">
        <f t="shared" si="0"/>
        <v>2.5</v>
      </c>
      <c r="F47">
        <f t="shared" si="1"/>
        <v>0</v>
      </c>
    </row>
    <row r="48" spans="1:6" ht="12.75">
      <c r="A48" s="1">
        <v>38513</v>
      </c>
      <c r="B48">
        <f>Data!S48</f>
        <v>2.9</v>
      </c>
      <c r="C48">
        <f t="shared" si="2"/>
        <v>2.79</v>
      </c>
      <c r="D48">
        <f t="shared" si="3"/>
        <v>0</v>
      </c>
      <c r="E48">
        <f t="shared" si="0"/>
        <v>2.9</v>
      </c>
      <c r="F48">
        <f t="shared" si="1"/>
        <v>0</v>
      </c>
    </row>
    <row r="49" spans="1:6" ht="12.75">
      <c r="A49" s="1">
        <v>38514</v>
      </c>
      <c r="B49">
        <f>Data!S49</f>
        <v>3.3</v>
      </c>
      <c r="C49">
        <f t="shared" si="2"/>
        <v>3.08</v>
      </c>
      <c r="D49">
        <f t="shared" si="3"/>
        <v>0</v>
      </c>
      <c r="E49">
        <f t="shared" si="0"/>
        <v>3.3</v>
      </c>
      <c r="F49">
        <f t="shared" si="1"/>
        <v>0</v>
      </c>
    </row>
    <row r="50" spans="1:6" ht="12.75">
      <c r="A50" s="1">
        <v>38515</v>
      </c>
      <c r="B50">
        <f>Data!S50</f>
        <v>3.4</v>
      </c>
      <c r="C50">
        <f t="shared" si="2"/>
        <v>3.37</v>
      </c>
      <c r="D50">
        <f t="shared" si="3"/>
        <v>0</v>
      </c>
      <c r="E50">
        <f t="shared" si="0"/>
        <v>3.4</v>
      </c>
      <c r="F50">
        <f t="shared" si="1"/>
        <v>0</v>
      </c>
    </row>
    <row r="51" spans="1:6" ht="12.75">
      <c r="A51" s="1">
        <v>38516</v>
      </c>
      <c r="B51">
        <f>Data!S51</f>
        <v>2.3</v>
      </c>
      <c r="C51">
        <f t="shared" si="2"/>
        <v>2.3</v>
      </c>
      <c r="D51">
        <f t="shared" si="3"/>
        <v>1</v>
      </c>
      <c r="E51">
        <f t="shared" si="0"/>
        <v>2.3</v>
      </c>
      <c r="F51">
        <f t="shared" si="1"/>
        <v>0</v>
      </c>
    </row>
    <row r="52" spans="1:6" ht="12.75">
      <c r="A52" s="1">
        <v>38517</v>
      </c>
      <c r="B52">
        <f>Data!S52</f>
        <v>4.6</v>
      </c>
      <c r="C52">
        <f t="shared" si="2"/>
        <v>2.59</v>
      </c>
      <c r="D52">
        <f t="shared" si="3"/>
        <v>0</v>
      </c>
      <c r="E52">
        <f t="shared" si="0"/>
        <v>3.0230286926795564</v>
      </c>
      <c r="F52">
        <f t="shared" si="1"/>
        <v>0</v>
      </c>
    </row>
    <row r="53" spans="1:6" ht="12.75">
      <c r="A53" s="1">
        <v>38518</v>
      </c>
      <c r="B53">
        <f>Data!S53</f>
        <v>6.4</v>
      </c>
      <c r="C53">
        <f t="shared" si="2"/>
        <v>2.88</v>
      </c>
      <c r="D53">
        <f t="shared" si="3"/>
        <v>0</v>
      </c>
      <c r="E53">
        <f t="shared" si="0"/>
        <v>3.746057385359113</v>
      </c>
      <c r="F53">
        <f t="shared" si="1"/>
        <v>0</v>
      </c>
    </row>
    <row r="54" spans="1:6" ht="12.75">
      <c r="A54" s="1">
        <v>38519</v>
      </c>
      <c r="B54">
        <f>Data!S54</f>
        <v>5.3</v>
      </c>
      <c r="C54">
        <f t="shared" si="2"/>
        <v>3.17</v>
      </c>
      <c r="D54">
        <f t="shared" si="3"/>
        <v>0</v>
      </c>
      <c r="E54">
        <f t="shared" si="0"/>
        <v>4.46908607803867</v>
      </c>
      <c r="F54">
        <f t="shared" si="1"/>
        <v>0</v>
      </c>
    </row>
    <row r="55" spans="1:6" ht="12.75">
      <c r="A55" s="1">
        <v>38520</v>
      </c>
      <c r="B55">
        <f>Data!S55</f>
        <v>5.1</v>
      </c>
      <c r="C55">
        <f t="shared" si="2"/>
        <v>3.46</v>
      </c>
      <c r="D55">
        <f t="shared" si="3"/>
        <v>0</v>
      </c>
      <c r="E55">
        <f t="shared" si="0"/>
        <v>5.1</v>
      </c>
      <c r="F55">
        <f t="shared" si="1"/>
        <v>1</v>
      </c>
    </row>
    <row r="56" spans="1:6" ht="12.75">
      <c r="A56" s="1">
        <v>38521</v>
      </c>
      <c r="B56">
        <f>Data!S56</f>
        <v>3.9</v>
      </c>
      <c r="C56">
        <f t="shared" si="2"/>
        <v>3.75</v>
      </c>
      <c r="D56">
        <f t="shared" si="3"/>
        <v>0</v>
      </c>
      <c r="E56">
        <f t="shared" si="0"/>
        <v>3.9</v>
      </c>
      <c r="F56">
        <f t="shared" si="1"/>
        <v>0</v>
      </c>
    </row>
    <row r="57" spans="1:6" ht="12.75">
      <c r="A57" s="1">
        <v>38522</v>
      </c>
      <c r="B57">
        <f>Data!S57</f>
        <v>2.5</v>
      </c>
      <c r="C57">
        <f t="shared" si="2"/>
        <v>2.5</v>
      </c>
      <c r="D57">
        <f t="shared" si="3"/>
        <v>1</v>
      </c>
      <c r="E57">
        <f t="shared" si="0"/>
        <v>2.5</v>
      </c>
      <c r="F57">
        <f t="shared" si="1"/>
        <v>0</v>
      </c>
    </row>
    <row r="58" spans="1:6" ht="12.75">
      <c r="A58" s="1">
        <v>38523</v>
      </c>
      <c r="B58">
        <f>Data!S58</f>
        <v>2</v>
      </c>
      <c r="C58">
        <f aca="true" t="shared" si="4" ref="C58:C73">+IF(B58-C57&gt;$C$3,C57+$C$3,B58)</f>
        <v>2</v>
      </c>
      <c r="D58">
        <f aca="true" t="shared" si="5" ref="D58:D73">+IF(AND(B58=C58,B57&gt;C57,B57&gt;=C58),1,0)</f>
        <v>0</v>
      </c>
      <c r="E58">
        <f aca="true" t="shared" si="6" ref="E58:E73">+IF(B58-E57&gt;$E$4,E57+$E$4,B58)</f>
        <v>2</v>
      </c>
      <c r="F58">
        <f aca="true" t="shared" si="7" ref="F58:F73">+IF(AND(B58=E58,B57&gt;E57,B57&gt;=E58),1,0)</f>
        <v>0</v>
      </c>
    </row>
    <row r="59" spans="1:6" ht="12.75">
      <c r="A59" s="1">
        <v>38524</v>
      </c>
      <c r="B59">
        <f>Data!S59</f>
        <v>3.9</v>
      </c>
      <c r="C59">
        <f t="shared" si="4"/>
        <v>2.29</v>
      </c>
      <c r="D59">
        <f t="shared" si="5"/>
        <v>0</v>
      </c>
      <c r="E59">
        <f t="shared" si="6"/>
        <v>2.7230286926795566</v>
      </c>
      <c r="F59">
        <f t="shared" si="7"/>
        <v>0</v>
      </c>
    </row>
    <row r="60" spans="1:6" ht="12.75">
      <c r="A60" s="1">
        <v>38525</v>
      </c>
      <c r="B60">
        <f>Data!S60</f>
        <v>5.4</v>
      </c>
      <c r="C60">
        <f t="shared" si="4"/>
        <v>2.58</v>
      </c>
      <c r="D60">
        <f t="shared" si="5"/>
        <v>0</v>
      </c>
      <c r="E60">
        <f t="shared" si="6"/>
        <v>3.446057385359113</v>
      </c>
      <c r="F60">
        <f t="shared" si="7"/>
        <v>0</v>
      </c>
    </row>
    <row r="61" spans="1:6" ht="12.75">
      <c r="A61" s="1">
        <v>38526</v>
      </c>
      <c r="B61">
        <f>Data!S61</f>
        <v>3.9</v>
      </c>
      <c r="C61">
        <f t="shared" si="4"/>
        <v>2.87</v>
      </c>
      <c r="D61">
        <f t="shared" si="5"/>
        <v>0</v>
      </c>
      <c r="E61">
        <f t="shared" si="6"/>
        <v>3.9</v>
      </c>
      <c r="F61">
        <f t="shared" si="7"/>
        <v>1</v>
      </c>
    </row>
    <row r="62" spans="1:6" ht="12.75">
      <c r="A62" s="1">
        <v>38527</v>
      </c>
      <c r="B62">
        <f>Data!S62</f>
        <v>5</v>
      </c>
      <c r="C62">
        <f t="shared" si="4"/>
        <v>3.16</v>
      </c>
      <c r="D62">
        <f t="shared" si="5"/>
        <v>0</v>
      </c>
      <c r="E62">
        <f t="shared" si="6"/>
        <v>4.623028692679556</v>
      </c>
      <c r="F62">
        <f t="shared" si="7"/>
        <v>0</v>
      </c>
    </row>
    <row r="63" spans="1:6" ht="12.75">
      <c r="A63" s="1">
        <v>38528</v>
      </c>
      <c r="B63">
        <f>Data!S63</f>
        <v>5.1</v>
      </c>
      <c r="C63">
        <f t="shared" si="4"/>
        <v>3.45</v>
      </c>
      <c r="D63">
        <f t="shared" si="5"/>
        <v>0</v>
      </c>
      <c r="E63">
        <f t="shared" si="6"/>
        <v>5.1</v>
      </c>
      <c r="F63">
        <f t="shared" si="7"/>
        <v>0</v>
      </c>
    </row>
    <row r="64" spans="1:6" ht="12.75">
      <c r="A64" s="1">
        <v>38529</v>
      </c>
      <c r="B64">
        <f>Data!S64</f>
        <v>3.1</v>
      </c>
      <c r="C64">
        <f t="shared" si="4"/>
        <v>3.1</v>
      </c>
      <c r="D64">
        <f t="shared" si="5"/>
        <v>1</v>
      </c>
      <c r="E64">
        <f t="shared" si="6"/>
        <v>3.1</v>
      </c>
      <c r="F64">
        <f t="shared" si="7"/>
        <v>0</v>
      </c>
    </row>
    <row r="65" spans="1:6" ht="12.75">
      <c r="A65" s="1">
        <v>38530</v>
      </c>
      <c r="B65">
        <f>Data!S65</f>
        <v>2.2</v>
      </c>
      <c r="C65">
        <f t="shared" si="4"/>
        <v>2.2</v>
      </c>
      <c r="D65">
        <f t="shared" si="5"/>
        <v>0</v>
      </c>
      <c r="E65">
        <f t="shared" si="6"/>
        <v>2.2</v>
      </c>
      <c r="F65">
        <f t="shared" si="7"/>
        <v>0</v>
      </c>
    </row>
    <row r="66" spans="1:6" ht="12.75">
      <c r="A66" s="1">
        <v>38531</v>
      </c>
      <c r="B66">
        <f>Data!S66</f>
        <v>2.5</v>
      </c>
      <c r="C66">
        <f t="shared" si="4"/>
        <v>2.49</v>
      </c>
      <c r="D66">
        <f t="shared" si="5"/>
        <v>0</v>
      </c>
      <c r="E66">
        <f t="shared" si="6"/>
        <v>2.5</v>
      </c>
      <c r="F66">
        <f t="shared" si="7"/>
        <v>0</v>
      </c>
    </row>
    <row r="67" spans="1:6" ht="12.75">
      <c r="A67" s="1">
        <v>38532</v>
      </c>
      <c r="B67">
        <f>Data!S67</f>
        <v>3.1</v>
      </c>
      <c r="C67">
        <f t="shared" si="4"/>
        <v>2.7800000000000002</v>
      </c>
      <c r="D67">
        <f t="shared" si="5"/>
        <v>0</v>
      </c>
      <c r="E67">
        <f t="shared" si="6"/>
        <v>3.1</v>
      </c>
      <c r="F67">
        <f t="shared" si="7"/>
        <v>0</v>
      </c>
    </row>
    <row r="68" spans="1:6" ht="12.75">
      <c r="A68" s="1">
        <v>38533</v>
      </c>
      <c r="B68">
        <f>Data!S68</f>
        <v>3.6</v>
      </c>
      <c r="C68">
        <f t="shared" si="4"/>
        <v>3.0700000000000003</v>
      </c>
      <c r="D68">
        <f t="shared" si="5"/>
        <v>0</v>
      </c>
      <c r="E68">
        <f t="shared" si="6"/>
        <v>3.6</v>
      </c>
      <c r="F68">
        <f t="shared" si="7"/>
        <v>0</v>
      </c>
    </row>
    <row r="69" spans="1:6" ht="12.75">
      <c r="A69" s="1">
        <v>38534</v>
      </c>
      <c r="B69">
        <f>Data!S69</f>
        <v>6.4</v>
      </c>
      <c r="C69">
        <f t="shared" si="4"/>
        <v>3.3600000000000003</v>
      </c>
      <c r="D69">
        <f t="shared" si="5"/>
        <v>0</v>
      </c>
      <c r="E69">
        <f t="shared" si="6"/>
        <v>4.323028692679556</v>
      </c>
      <c r="F69">
        <f t="shared" si="7"/>
        <v>0</v>
      </c>
    </row>
    <row r="70" spans="1:6" ht="12.75">
      <c r="A70" s="1">
        <v>38535</v>
      </c>
      <c r="B70">
        <f>Data!S70</f>
        <v>5.4</v>
      </c>
      <c r="C70">
        <f t="shared" si="4"/>
        <v>3.6500000000000004</v>
      </c>
      <c r="D70">
        <f t="shared" si="5"/>
        <v>0</v>
      </c>
      <c r="E70">
        <f t="shared" si="6"/>
        <v>5.046057385359113</v>
      </c>
      <c r="F70">
        <f t="shared" si="7"/>
        <v>0</v>
      </c>
    </row>
    <row r="71" spans="1:6" ht="12.75">
      <c r="A71" s="1">
        <v>38536</v>
      </c>
      <c r="B71">
        <f>Data!S71</f>
        <v>2.6</v>
      </c>
      <c r="C71">
        <f t="shared" si="4"/>
        <v>2.6</v>
      </c>
      <c r="D71">
        <f t="shared" si="5"/>
        <v>1</v>
      </c>
      <c r="E71">
        <f t="shared" si="6"/>
        <v>2.6</v>
      </c>
      <c r="F71">
        <f t="shared" si="7"/>
        <v>1</v>
      </c>
    </row>
    <row r="72" spans="1:6" ht="12.75">
      <c r="A72" s="1">
        <v>38537</v>
      </c>
      <c r="B72">
        <f>Data!S72</f>
        <v>2.8</v>
      </c>
      <c r="C72">
        <f t="shared" si="4"/>
        <v>2.8</v>
      </c>
      <c r="D72">
        <f t="shared" si="5"/>
        <v>0</v>
      </c>
      <c r="E72">
        <f t="shared" si="6"/>
        <v>2.8</v>
      </c>
      <c r="F72">
        <f t="shared" si="7"/>
        <v>0</v>
      </c>
    </row>
    <row r="73" spans="1:6" ht="12.75">
      <c r="A73" s="1">
        <v>38538</v>
      </c>
      <c r="B73">
        <f>Data!S73</f>
        <v>3.3</v>
      </c>
      <c r="C73">
        <f t="shared" si="4"/>
        <v>3.09</v>
      </c>
      <c r="D73">
        <f t="shared" si="5"/>
        <v>0</v>
      </c>
      <c r="E73">
        <f t="shared" si="6"/>
        <v>3.3</v>
      </c>
      <c r="F73">
        <f t="shared" si="7"/>
        <v>0</v>
      </c>
    </row>
    <row r="75" spans="2:6" ht="12.75">
      <c r="B75">
        <f>AVERAGE(B8:B73)</f>
        <v>3.7575757575757582</v>
      </c>
      <c r="C75" s="14">
        <f>AVERAGE(C8:C73)/B75</f>
        <v>0.7878629032258064</v>
      </c>
      <c r="D75">
        <f>SUM(D6:D73)</f>
        <v>15</v>
      </c>
      <c r="E75" s="14">
        <f>(AVERAGE(E8:E73)-AVERAGE(C8:C73))/B75</f>
        <v>0.10474932293430292</v>
      </c>
      <c r="F75">
        <f>SUM(F6:F73)</f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2:S73"/>
  <sheetViews>
    <sheetView workbookViewId="0" topLeftCell="A1">
      <selection activeCell="X21" sqref="X21"/>
    </sheetView>
  </sheetViews>
  <sheetFormatPr defaultColWidth="9.140625" defaultRowHeight="12.75"/>
  <cols>
    <col min="2" max="22" width="6.7109375" style="0" customWidth="1"/>
  </cols>
  <sheetData>
    <row r="2" spans="2:19" ht="12.75">
      <c r="B2" t="s">
        <v>47</v>
      </c>
      <c r="D2" t="s">
        <v>149</v>
      </c>
      <c r="E2" t="s">
        <v>150</v>
      </c>
      <c r="F2" t="s">
        <v>67</v>
      </c>
      <c r="G2" t="s">
        <v>48</v>
      </c>
      <c r="I2" t="s">
        <v>51</v>
      </c>
      <c r="K2" t="s">
        <v>52</v>
      </c>
      <c r="M2" t="s">
        <v>57</v>
      </c>
      <c r="P2" t="s">
        <v>58</v>
      </c>
      <c r="Q2" t="s">
        <v>60</v>
      </c>
      <c r="R2" t="s">
        <v>62</v>
      </c>
      <c r="S2" t="s">
        <v>63</v>
      </c>
    </row>
    <row r="3" spans="2:19" ht="12.75">
      <c r="B3" t="s">
        <v>49</v>
      </c>
      <c r="C3" t="s">
        <v>50</v>
      </c>
      <c r="D3" t="s">
        <v>64</v>
      </c>
      <c r="E3" t="s">
        <v>151</v>
      </c>
      <c r="G3" t="s">
        <v>49</v>
      </c>
      <c r="H3" t="s">
        <v>50</v>
      </c>
      <c r="I3" t="s">
        <v>49</v>
      </c>
      <c r="J3" t="s">
        <v>50</v>
      </c>
      <c r="K3" t="s">
        <v>49</v>
      </c>
      <c r="L3" t="s">
        <v>50</v>
      </c>
      <c r="M3" t="s">
        <v>49</v>
      </c>
      <c r="N3" t="s">
        <v>50</v>
      </c>
      <c r="O3" t="s">
        <v>56</v>
      </c>
      <c r="P3" t="s">
        <v>59</v>
      </c>
      <c r="R3" t="s">
        <v>61</v>
      </c>
      <c r="S3" t="s">
        <v>64</v>
      </c>
    </row>
    <row r="4" ht="12.75">
      <c r="E4" t="s">
        <v>152</v>
      </c>
    </row>
    <row r="6" spans="1:19" ht="12.75">
      <c r="A6" s="19">
        <v>38471</v>
      </c>
      <c r="B6">
        <v>170</v>
      </c>
      <c r="C6">
        <v>40</v>
      </c>
      <c r="D6" s="14">
        <v>0.30907653613565705</v>
      </c>
      <c r="E6" s="4">
        <v>1.3425</v>
      </c>
      <c r="F6" s="14">
        <v>0.41493525</v>
      </c>
      <c r="G6">
        <v>8.2</v>
      </c>
      <c r="H6">
        <v>8.4</v>
      </c>
      <c r="I6">
        <v>2.6</v>
      </c>
      <c r="J6">
        <v>13.68</v>
      </c>
      <c r="K6">
        <v>0.269</v>
      </c>
      <c r="L6">
        <v>0.585</v>
      </c>
      <c r="M6" s="12">
        <v>7</v>
      </c>
      <c r="N6">
        <v>9</v>
      </c>
      <c r="O6" s="21">
        <v>5.35</v>
      </c>
      <c r="P6">
        <v>0</v>
      </c>
      <c r="Q6">
        <v>30</v>
      </c>
      <c r="R6">
        <v>74</v>
      </c>
      <c r="S6">
        <v>3.2</v>
      </c>
    </row>
    <row r="7" spans="1:19" ht="12.75">
      <c r="A7" s="19">
        <v>38472</v>
      </c>
      <c r="B7">
        <v>173</v>
      </c>
      <c r="C7">
        <v>37</v>
      </c>
      <c r="D7" s="14">
        <v>0.2570935276986649</v>
      </c>
      <c r="E7" s="4">
        <v>1.2147000000000001</v>
      </c>
      <c r="F7" s="14">
        <v>0.312291508</v>
      </c>
      <c r="G7">
        <v>8.2</v>
      </c>
      <c r="H7">
        <v>8.3</v>
      </c>
      <c r="I7">
        <v>2.54</v>
      </c>
      <c r="J7">
        <v>7.64</v>
      </c>
      <c r="K7">
        <v>0.274</v>
      </c>
      <c r="L7">
        <v>0.622</v>
      </c>
      <c r="M7" s="12">
        <v>7</v>
      </c>
      <c r="N7">
        <v>10</v>
      </c>
      <c r="O7" s="21">
        <v>5.05</v>
      </c>
      <c r="P7">
        <v>1.1</v>
      </c>
      <c r="Q7">
        <v>24</v>
      </c>
      <c r="R7">
        <v>74</v>
      </c>
      <c r="S7">
        <v>4.6</v>
      </c>
    </row>
    <row r="8" spans="1:19" ht="12.75">
      <c r="A8" s="19">
        <v>38473</v>
      </c>
      <c r="B8">
        <v>150</v>
      </c>
      <c r="C8">
        <v>34</v>
      </c>
      <c r="D8" s="14">
        <v>0.2100662415048262</v>
      </c>
      <c r="E8" s="4">
        <v>1.0923</v>
      </c>
      <c r="F8" s="14">
        <v>0.229455356</v>
      </c>
      <c r="G8">
        <v>7.9</v>
      </c>
      <c r="H8">
        <v>8.4</v>
      </c>
      <c r="I8">
        <v>2.45</v>
      </c>
      <c r="J8">
        <v>4.82</v>
      </c>
      <c r="K8">
        <v>0.266</v>
      </c>
      <c r="L8">
        <v>0.676</v>
      </c>
      <c r="M8" s="12">
        <v>7</v>
      </c>
      <c r="N8">
        <v>8</v>
      </c>
      <c r="O8" s="21">
        <v>5.85</v>
      </c>
      <c r="P8">
        <v>1.45</v>
      </c>
      <c r="Q8">
        <v>28</v>
      </c>
      <c r="R8">
        <v>73</v>
      </c>
      <c r="S8">
        <v>4.2</v>
      </c>
    </row>
    <row r="9" spans="1:19" ht="12.75">
      <c r="A9" s="19">
        <v>38474</v>
      </c>
      <c r="B9">
        <v>142</v>
      </c>
      <c r="C9">
        <v>32</v>
      </c>
      <c r="D9" s="14">
        <v>0.18147403883115346</v>
      </c>
      <c r="E9" s="4">
        <v>1.0137</v>
      </c>
      <c r="F9" s="14">
        <v>0.183960233</v>
      </c>
      <c r="G9">
        <v>8.2</v>
      </c>
      <c r="H9">
        <v>8.7</v>
      </c>
      <c r="I9">
        <v>2.28</v>
      </c>
      <c r="J9">
        <v>4.41</v>
      </c>
      <c r="K9">
        <v>0.265</v>
      </c>
      <c r="L9">
        <v>0.693</v>
      </c>
      <c r="M9" s="12">
        <v>7</v>
      </c>
      <c r="N9">
        <v>8</v>
      </c>
      <c r="O9" s="21">
        <v>6.3</v>
      </c>
      <c r="P9">
        <v>1.5</v>
      </c>
      <c r="Q9">
        <v>22</v>
      </c>
      <c r="R9">
        <v>75</v>
      </c>
      <c r="S9">
        <v>6.3</v>
      </c>
    </row>
    <row r="10" spans="1:19" ht="12.75">
      <c r="A10" s="19">
        <v>38475</v>
      </c>
      <c r="B10">
        <v>142</v>
      </c>
      <c r="C10">
        <v>33</v>
      </c>
      <c r="D10" s="14">
        <v>0.19549409376226287</v>
      </c>
      <c r="E10" s="4">
        <v>1.0527</v>
      </c>
      <c r="F10" s="14">
        <v>0.205796633</v>
      </c>
      <c r="G10">
        <v>8</v>
      </c>
      <c r="H10">
        <v>8.4</v>
      </c>
      <c r="I10">
        <v>2.41</v>
      </c>
      <c r="J10">
        <v>6.44</v>
      </c>
      <c r="K10">
        <v>0.288</v>
      </c>
      <c r="L10">
        <v>0.745</v>
      </c>
      <c r="M10" s="12">
        <v>7</v>
      </c>
      <c r="N10">
        <v>7.5</v>
      </c>
      <c r="O10" s="21">
        <v>3.2</v>
      </c>
      <c r="P10">
        <v>0.7</v>
      </c>
      <c r="Q10">
        <v>21</v>
      </c>
      <c r="R10">
        <v>81</v>
      </c>
      <c r="S10">
        <v>5</v>
      </c>
    </row>
    <row r="11" spans="1:19" ht="12.75">
      <c r="A11" s="19">
        <v>38476</v>
      </c>
      <c r="B11">
        <v>137</v>
      </c>
      <c r="C11">
        <v>31</v>
      </c>
      <c r="D11" s="14">
        <v>0.1680059537973586</v>
      </c>
      <c r="E11" s="4">
        <v>0.9753000000000001</v>
      </c>
      <c r="F11" s="14">
        <v>0.163856207</v>
      </c>
      <c r="G11">
        <v>8</v>
      </c>
      <c r="H11">
        <v>8.7</v>
      </c>
      <c r="I11">
        <v>2.29</v>
      </c>
      <c r="J11">
        <v>4.82</v>
      </c>
      <c r="K11">
        <v>0.351</v>
      </c>
      <c r="L11">
        <v>0.782</v>
      </c>
      <c r="M11" s="12">
        <v>7</v>
      </c>
      <c r="N11">
        <v>8</v>
      </c>
      <c r="O11" s="21">
        <v>5.85</v>
      </c>
      <c r="P11">
        <v>0.2</v>
      </c>
      <c r="Q11">
        <v>25</v>
      </c>
      <c r="R11">
        <v>75</v>
      </c>
      <c r="S11">
        <v>2.5</v>
      </c>
    </row>
    <row r="12" spans="1:19" ht="12.75">
      <c r="A12" s="19">
        <v>38477</v>
      </c>
      <c r="B12">
        <v>136</v>
      </c>
      <c r="C12">
        <v>30</v>
      </c>
      <c r="D12" s="14">
        <v>0.15508949137588526</v>
      </c>
      <c r="E12" s="4">
        <v>0.9375</v>
      </c>
      <c r="F12" s="14">
        <v>0.145396398</v>
      </c>
      <c r="G12">
        <v>8</v>
      </c>
      <c r="H12">
        <v>8.9</v>
      </c>
      <c r="I12">
        <v>2.42</v>
      </c>
      <c r="J12">
        <v>3.65</v>
      </c>
      <c r="K12">
        <v>0.41</v>
      </c>
      <c r="L12">
        <v>0.787</v>
      </c>
      <c r="M12" s="12">
        <v>7</v>
      </c>
      <c r="N12">
        <v>10</v>
      </c>
      <c r="O12" s="21">
        <v>7.4</v>
      </c>
      <c r="P12">
        <v>0</v>
      </c>
      <c r="Q12">
        <v>33</v>
      </c>
      <c r="R12">
        <v>57</v>
      </c>
      <c r="S12">
        <v>2.9</v>
      </c>
    </row>
    <row r="13" spans="1:19" ht="12.75">
      <c r="A13" s="19">
        <v>38478</v>
      </c>
      <c r="B13">
        <v>132</v>
      </c>
      <c r="C13">
        <v>29</v>
      </c>
      <c r="D13" s="14">
        <v>0.14272405698135404</v>
      </c>
      <c r="E13" s="4">
        <v>0.9003</v>
      </c>
      <c r="F13" s="14">
        <v>0.128494469</v>
      </c>
      <c r="G13">
        <v>7.9</v>
      </c>
      <c r="H13">
        <v>8.2</v>
      </c>
      <c r="I13">
        <v>2.11</v>
      </c>
      <c r="J13">
        <v>4.9</v>
      </c>
      <c r="K13">
        <v>0.374</v>
      </c>
      <c r="L13">
        <v>0.746</v>
      </c>
      <c r="M13" s="12">
        <v>7</v>
      </c>
      <c r="N13">
        <v>11</v>
      </c>
      <c r="O13" s="21">
        <v>9.5</v>
      </c>
      <c r="P13">
        <v>0</v>
      </c>
      <c r="Q13">
        <v>38</v>
      </c>
      <c r="R13">
        <v>66</v>
      </c>
      <c r="S13">
        <v>2.5</v>
      </c>
    </row>
    <row r="14" spans="1:19" ht="12.75">
      <c r="A14" s="19">
        <v>38479</v>
      </c>
      <c r="B14">
        <v>129</v>
      </c>
      <c r="C14">
        <v>28.5</v>
      </c>
      <c r="D14" s="14">
        <v>0.13674771567702482</v>
      </c>
      <c r="E14" s="4">
        <v>0.881925</v>
      </c>
      <c r="F14" s="14">
        <v>0.120601229</v>
      </c>
      <c r="G14">
        <v>7.7</v>
      </c>
      <c r="H14">
        <v>8.1</v>
      </c>
      <c r="I14">
        <v>1.87</v>
      </c>
      <c r="J14">
        <v>4.77</v>
      </c>
      <c r="K14">
        <v>0.712</v>
      </c>
      <c r="L14">
        <v>0.832</v>
      </c>
      <c r="M14" s="12">
        <v>7</v>
      </c>
      <c r="N14">
        <v>12</v>
      </c>
      <c r="O14" s="21">
        <v>12.65</v>
      </c>
      <c r="P14">
        <v>0</v>
      </c>
      <c r="Q14">
        <v>42</v>
      </c>
      <c r="R14">
        <v>69</v>
      </c>
      <c r="S14">
        <v>2.5</v>
      </c>
    </row>
    <row r="15" spans="1:19" ht="12.75">
      <c r="A15" s="19">
        <v>38480</v>
      </c>
      <c r="B15">
        <v>124</v>
      </c>
      <c r="C15">
        <v>27</v>
      </c>
      <c r="D15" s="14">
        <v>0.11964250248100419</v>
      </c>
      <c r="E15" s="4">
        <v>0.8277</v>
      </c>
      <c r="F15" s="14">
        <v>0.099028099</v>
      </c>
      <c r="G15">
        <v>7.5</v>
      </c>
      <c r="H15">
        <v>8.1</v>
      </c>
      <c r="I15">
        <v>1.91</v>
      </c>
      <c r="J15">
        <v>4.89</v>
      </c>
      <c r="K15">
        <v>0.717</v>
      </c>
      <c r="L15">
        <v>0.859</v>
      </c>
      <c r="M15">
        <v>7</v>
      </c>
      <c r="N15">
        <v>14</v>
      </c>
      <c r="O15" s="21">
        <v>14.65</v>
      </c>
      <c r="P15">
        <v>0</v>
      </c>
      <c r="Q15">
        <v>42</v>
      </c>
      <c r="R15">
        <v>50</v>
      </c>
      <c r="S15">
        <v>3.8</v>
      </c>
    </row>
    <row r="16" spans="1:19" ht="12.75">
      <c r="A16" s="19">
        <v>38481</v>
      </c>
      <c r="B16">
        <v>118</v>
      </c>
      <c r="C16">
        <v>28</v>
      </c>
      <c r="D16" s="14">
        <v>0.1309087833603718</v>
      </c>
      <c r="E16" s="4">
        <v>0.8637</v>
      </c>
      <c r="F16" s="14">
        <v>0.113065916</v>
      </c>
      <c r="G16">
        <v>8</v>
      </c>
      <c r="H16">
        <v>8</v>
      </c>
      <c r="I16">
        <v>1.95</v>
      </c>
      <c r="J16">
        <v>4.43</v>
      </c>
      <c r="K16">
        <v>0.896</v>
      </c>
      <c r="L16">
        <v>0.914</v>
      </c>
      <c r="M16">
        <v>7</v>
      </c>
      <c r="N16">
        <v>15</v>
      </c>
      <c r="O16" s="21">
        <v>14.95</v>
      </c>
      <c r="P16">
        <v>0</v>
      </c>
      <c r="Q16">
        <v>32</v>
      </c>
      <c r="R16">
        <v>53</v>
      </c>
      <c r="S16">
        <v>3</v>
      </c>
    </row>
    <row r="17" spans="1:19" ht="12.75">
      <c r="A17" s="19">
        <v>38482</v>
      </c>
      <c r="B17">
        <v>112</v>
      </c>
      <c r="C17">
        <v>27</v>
      </c>
      <c r="D17" s="14">
        <v>0.11964250248100419</v>
      </c>
      <c r="E17" s="4">
        <v>0.8277</v>
      </c>
      <c r="F17" s="14">
        <v>0.099028099</v>
      </c>
      <c r="G17">
        <v>8</v>
      </c>
      <c r="H17">
        <v>7.9</v>
      </c>
      <c r="I17">
        <v>1.95</v>
      </c>
      <c r="J17">
        <v>4.74</v>
      </c>
      <c r="K17">
        <v>0.725</v>
      </c>
      <c r="L17">
        <v>0.866</v>
      </c>
      <c r="M17">
        <v>7</v>
      </c>
      <c r="N17">
        <v>15</v>
      </c>
      <c r="O17" s="21">
        <v>14.8</v>
      </c>
      <c r="P17">
        <v>0.45</v>
      </c>
      <c r="Q17">
        <v>34</v>
      </c>
      <c r="R17">
        <v>56</v>
      </c>
      <c r="S17">
        <v>2.1</v>
      </c>
    </row>
    <row r="18" spans="1:19" ht="12.75">
      <c r="A18" s="19">
        <v>38483</v>
      </c>
      <c r="B18">
        <v>110</v>
      </c>
      <c r="C18">
        <v>27</v>
      </c>
      <c r="D18" s="14">
        <v>0.11964250248100419</v>
      </c>
      <c r="E18" s="4">
        <v>0.8277</v>
      </c>
      <c r="F18" s="14">
        <v>0.099028099</v>
      </c>
      <c r="G18">
        <v>7.8</v>
      </c>
      <c r="H18">
        <v>8.1</v>
      </c>
      <c r="I18">
        <v>1.93</v>
      </c>
      <c r="J18">
        <v>5.13</v>
      </c>
      <c r="K18">
        <v>0.857</v>
      </c>
      <c r="L18">
        <v>0.938</v>
      </c>
      <c r="M18">
        <v>7</v>
      </c>
      <c r="N18">
        <v>18</v>
      </c>
      <c r="O18" s="21">
        <v>15.05</v>
      </c>
      <c r="P18">
        <v>0.25</v>
      </c>
      <c r="Q18">
        <v>18</v>
      </c>
      <c r="R18">
        <v>82</v>
      </c>
      <c r="S18">
        <v>4.8</v>
      </c>
    </row>
    <row r="19" spans="1:19" ht="12.75">
      <c r="A19" s="19">
        <v>38484</v>
      </c>
      <c r="B19">
        <v>112</v>
      </c>
      <c r="C19">
        <v>27</v>
      </c>
      <c r="D19" s="14">
        <v>0.11964250248100419</v>
      </c>
      <c r="E19" s="4">
        <v>0.8277</v>
      </c>
      <c r="F19" s="14">
        <v>0.099028099</v>
      </c>
      <c r="G19">
        <v>7.5</v>
      </c>
      <c r="H19">
        <v>8.2</v>
      </c>
      <c r="I19">
        <v>1.4</v>
      </c>
      <c r="J19">
        <v>5.59</v>
      </c>
      <c r="K19">
        <v>1.28</v>
      </c>
      <c r="L19">
        <v>0.974</v>
      </c>
      <c r="M19">
        <v>7</v>
      </c>
      <c r="N19">
        <v>12</v>
      </c>
      <c r="O19" s="21">
        <v>5.6</v>
      </c>
      <c r="P19">
        <v>0</v>
      </c>
      <c r="Q19">
        <v>20</v>
      </c>
      <c r="R19">
        <v>55</v>
      </c>
      <c r="S19">
        <v>6.4</v>
      </c>
    </row>
    <row r="20" spans="1:19" ht="12.75">
      <c r="A20" s="19">
        <v>38485</v>
      </c>
      <c r="B20">
        <v>120</v>
      </c>
      <c r="C20">
        <v>26.5</v>
      </c>
      <c r="D20" s="14">
        <v>0.1142147794558821</v>
      </c>
      <c r="E20" s="4">
        <v>0.809925</v>
      </c>
      <c r="F20" s="14">
        <v>0.092505405</v>
      </c>
      <c r="G20">
        <v>7.7</v>
      </c>
      <c r="H20">
        <v>8</v>
      </c>
      <c r="I20">
        <v>1.59</v>
      </c>
      <c r="J20">
        <v>4.4</v>
      </c>
      <c r="K20">
        <v>1.041</v>
      </c>
      <c r="L20">
        <v>0.984</v>
      </c>
      <c r="M20">
        <v>7</v>
      </c>
      <c r="N20">
        <v>11</v>
      </c>
      <c r="O20" s="21">
        <v>6.3</v>
      </c>
      <c r="P20">
        <v>4.4</v>
      </c>
      <c r="Q20">
        <v>13</v>
      </c>
      <c r="R20">
        <v>48</v>
      </c>
      <c r="S20">
        <v>4.6</v>
      </c>
    </row>
    <row r="21" spans="1:19" ht="12.75">
      <c r="A21" s="19">
        <v>38486</v>
      </c>
      <c r="B21">
        <v>119</v>
      </c>
      <c r="C21">
        <v>31.5</v>
      </c>
      <c r="D21" s="14">
        <v>0.17680412238771848</v>
      </c>
      <c r="E21" s="4">
        <v>0.9944249999999999</v>
      </c>
      <c r="F21" s="14">
        <v>0.181059128</v>
      </c>
      <c r="G21">
        <v>7.6</v>
      </c>
      <c r="H21">
        <v>7.7</v>
      </c>
      <c r="I21">
        <v>1.54</v>
      </c>
      <c r="J21">
        <v>22.2</v>
      </c>
      <c r="K21">
        <v>1.067</v>
      </c>
      <c r="L21">
        <v>0.67</v>
      </c>
      <c r="M21">
        <v>8</v>
      </c>
      <c r="N21">
        <v>11</v>
      </c>
      <c r="O21" s="21">
        <v>14</v>
      </c>
      <c r="P21">
        <v>5.1</v>
      </c>
      <c r="Q21">
        <v>33</v>
      </c>
      <c r="R21">
        <v>90</v>
      </c>
      <c r="S21">
        <v>2.8</v>
      </c>
    </row>
    <row r="22" spans="1:19" ht="12.75">
      <c r="A22" s="19">
        <v>38487</v>
      </c>
      <c r="B22">
        <v>120</v>
      </c>
      <c r="C22">
        <v>31</v>
      </c>
      <c r="D22" s="14">
        <v>0.16437724526380348</v>
      </c>
      <c r="E22" s="4">
        <v>0.9753000000000001</v>
      </c>
      <c r="F22" s="14">
        <v>0.164853179</v>
      </c>
      <c r="G22">
        <v>7.3</v>
      </c>
      <c r="H22">
        <v>7.8</v>
      </c>
      <c r="I22">
        <v>1.3</v>
      </c>
      <c r="J22">
        <v>5.17</v>
      </c>
      <c r="K22">
        <v>1.113</v>
      </c>
      <c r="L22">
        <v>0.735</v>
      </c>
      <c r="M22">
        <v>8</v>
      </c>
      <c r="N22">
        <v>12</v>
      </c>
      <c r="O22" s="21">
        <v>11.1</v>
      </c>
      <c r="P22">
        <v>0.5</v>
      </c>
      <c r="Q22">
        <v>20</v>
      </c>
      <c r="R22">
        <v>93</v>
      </c>
      <c r="S22">
        <v>4.4</v>
      </c>
    </row>
    <row r="23" spans="1:19" ht="12.75">
      <c r="A23" s="19">
        <v>38488</v>
      </c>
      <c r="B23">
        <v>114</v>
      </c>
      <c r="C23">
        <v>29</v>
      </c>
      <c r="D23" s="14">
        <v>0.12120362025819763</v>
      </c>
      <c r="E23" s="4">
        <v>0.9003</v>
      </c>
      <c r="F23" s="14">
        <v>0.111521469</v>
      </c>
      <c r="G23">
        <v>7.3</v>
      </c>
      <c r="H23">
        <v>7.9</v>
      </c>
      <c r="I23">
        <v>1.21</v>
      </c>
      <c r="J23">
        <v>5.85</v>
      </c>
      <c r="K23">
        <v>1.187</v>
      </c>
      <c r="L23">
        <v>0.785</v>
      </c>
      <c r="M23">
        <v>8</v>
      </c>
      <c r="N23">
        <v>10</v>
      </c>
      <c r="O23" s="21">
        <v>8.9</v>
      </c>
      <c r="P23">
        <v>0</v>
      </c>
      <c r="Q23">
        <v>26</v>
      </c>
      <c r="R23">
        <v>73</v>
      </c>
      <c r="S23">
        <v>5.4</v>
      </c>
    </row>
    <row r="24" spans="1:19" ht="12.75">
      <c r="A24" s="19">
        <v>38489</v>
      </c>
      <c r="B24">
        <v>112</v>
      </c>
      <c r="C24">
        <v>27.5</v>
      </c>
      <c r="D24" s="14">
        <v>0.09498889197376255</v>
      </c>
      <c r="E24" s="4">
        <v>0.845625</v>
      </c>
      <c r="F24" s="14">
        <v>0.081693325</v>
      </c>
      <c r="G24">
        <v>7.4</v>
      </c>
      <c r="H24">
        <v>8</v>
      </c>
      <c r="I24">
        <v>1.31</v>
      </c>
      <c r="J24">
        <v>4.02</v>
      </c>
      <c r="K24">
        <v>1.135</v>
      </c>
      <c r="L24">
        <v>0.857</v>
      </c>
      <c r="M24">
        <v>8</v>
      </c>
      <c r="N24">
        <v>10</v>
      </c>
      <c r="O24" s="21">
        <v>7.9</v>
      </c>
      <c r="P24">
        <v>0</v>
      </c>
      <c r="Q24">
        <v>27</v>
      </c>
      <c r="R24">
        <v>77</v>
      </c>
      <c r="S24">
        <v>3.3</v>
      </c>
    </row>
    <row r="25" spans="1:19" ht="12.75">
      <c r="A25" s="19">
        <v>38490</v>
      </c>
      <c r="B25">
        <v>111</v>
      </c>
      <c r="C25">
        <v>27</v>
      </c>
      <c r="D25" s="14">
        <v>0.0872989277838619</v>
      </c>
      <c r="E25" s="4">
        <v>0.8277</v>
      </c>
      <c r="F25" s="14">
        <v>0.073364415</v>
      </c>
      <c r="G25">
        <v>7.4</v>
      </c>
      <c r="H25">
        <v>8</v>
      </c>
      <c r="I25">
        <v>1.2</v>
      </c>
      <c r="J25">
        <v>3.63</v>
      </c>
      <c r="K25">
        <v>1.25</v>
      </c>
      <c r="L25">
        <v>0.879</v>
      </c>
      <c r="M25">
        <v>8</v>
      </c>
      <c r="N25">
        <v>9.5</v>
      </c>
      <c r="O25" s="21">
        <v>9.25</v>
      </c>
      <c r="P25">
        <v>0</v>
      </c>
      <c r="Q25">
        <v>24</v>
      </c>
      <c r="R25">
        <v>65</v>
      </c>
      <c r="S25">
        <v>3.3</v>
      </c>
    </row>
    <row r="26" spans="1:19" ht="12.75">
      <c r="A26" s="19">
        <v>38491</v>
      </c>
      <c r="B26">
        <v>111</v>
      </c>
      <c r="C26">
        <v>26.5</v>
      </c>
      <c r="D26" s="14">
        <v>0.08009566482879972</v>
      </c>
      <c r="E26" s="4">
        <v>0.809925</v>
      </c>
      <c r="F26" s="14">
        <v>0.065752364</v>
      </c>
      <c r="G26">
        <v>7.1</v>
      </c>
      <c r="H26">
        <v>8.1</v>
      </c>
      <c r="I26">
        <v>0.683</v>
      </c>
      <c r="J26">
        <v>3.66</v>
      </c>
      <c r="K26">
        <v>1.475</v>
      </c>
      <c r="L26">
        <v>0.895</v>
      </c>
      <c r="M26">
        <v>8</v>
      </c>
      <c r="N26">
        <v>12</v>
      </c>
      <c r="O26" s="21">
        <v>10.8</v>
      </c>
      <c r="P26">
        <v>0</v>
      </c>
      <c r="Q26">
        <v>21</v>
      </c>
      <c r="R26">
        <v>60</v>
      </c>
      <c r="S26">
        <v>2.9</v>
      </c>
    </row>
    <row r="27" spans="1:19" ht="12.75">
      <c r="A27" s="19">
        <v>38492</v>
      </c>
      <c r="B27">
        <v>110</v>
      </c>
      <c r="C27">
        <v>26.5</v>
      </c>
      <c r="D27" s="14">
        <v>0.08009566482879972</v>
      </c>
      <c r="E27" s="4">
        <v>0.809925</v>
      </c>
      <c r="F27" s="14">
        <v>0.065752364</v>
      </c>
      <c r="G27">
        <v>7.3</v>
      </c>
      <c r="H27">
        <v>8</v>
      </c>
      <c r="I27">
        <v>1.43</v>
      </c>
      <c r="J27">
        <v>4.37</v>
      </c>
      <c r="K27">
        <v>1.352</v>
      </c>
      <c r="L27">
        <v>0.925</v>
      </c>
      <c r="M27">
        <v>8</v>
      </c>
      <c r="N27">
        <v>13</v>
      </c>
      <c r="O27" s="21">
        <v>12.05</v>
      </c>
      <c r="P27">
        <v>0</v>
      </c>
      <c r="Q27">
        <v>25</v>
      </c>
      <c r="R27">
        <v>60</v>
      </c>
      <c r="S27">
        <v>4.5</v>
      </c>
    </row>
    <row r="28" spans="1:19" ht="12.75">
      <c r="A28" s="19">
        <v>38493</v>
      </c>
      <c r="B28">
        <v>109</v>
      </c>
      <c r="C28">
        <v>26</v>
      </c>
      <c r="D28" s="14">
        <v>0.07335742751540292</v>
      </c>
      <c r="E28" s="4">
        <v>0.7923</v>
      </c>
      <c r="F28" s="14">
        <v>0.058807276</v>
      </c>
      <c r="G28">
        <v>7.3</v>
      </c>
      <c r="H28">
        <v>7.9</v>
      </c>
      <c r="I28">
        <v>0.698</v>
      </c>
      <c r="J28">
        <v>4.23</v>
      </c>
      <c r="K28">
        <v>1.426</v>
      </c>
      <c r="L28">
        <v>0.945</v>
      </c>
      <c r="M28">
        <v>8</v>
      </c>
      <c r="N28">
        <v>13.5</v>
      </c>
      <c r="O28" s="21">
        <v>15.5</v>
      </c>
      <c r="P28">
        <v>0</v>
      </c>
      <c r="Q28">
        <v>28</v>
      </c>
      <c r="R28">
        <v>53</v>
      </c>
      <c r="S28">
        <v>2.9</v>
      </c>
    </row>
    <row r="29" spans="1:19" ht="12.75">
      <c r="A29" s="19">
        <v>38494</v>
      </c>
      <c r="B29">
        <v>105</v>
      </c>
      <c r="C29">
        <v>25</v>
      </c>
      <c r="D29" s="14">
        <v>0.061191950158697966</v>
      </c>
      <c r="E29" s="4">
        <v>0.7575</v>
      </c>
      <c r="F29" s="14">
        <v>0.04673141</v>
      </c>
      <c r="G29">
        <v>7.3</v>
      </c>
      <c r="H29">
        <v>7.9</v>
      </c>
      <c r="I29">
        <v>1.16</v>
      </c>
      <c r="J29">
        <v>5.92</v>
      </c>
      <c r="K29">
        <v>1.39</v>
      </c>
      <c r="L29">
        <v>0.96</v>
      </c>
      <c r="M29">
        <v>8</v>
      </c>
      <c r="N29">
        <v>14</v>
      </c>
      <c r="O29" s="21">
        <v>11.05</v>
      </c>
      <c r="P29">
        <v>0.3</v>
      </c>
      <c r="Q29">
        <v>20</v>
      </c>
      <c r="R29">
        <v>84</v>
      </c>
      <c r="S29">
        <v>3.5</v>
      </c>
    </row>
    <row r="30" spans="1:19" ht="12.75">
      <c r="A30" s="19">
        <v>38495</v>
      </c>
      <c r="B30">
        <v>104</v>
      </c>
      <c r="C30">
        <v>25.5</v>
      </c>
      <c r="D30" s="14">
        <v>0.06706306484697495</v>
      </c>
      <c r="E30" s="4">
        <v>0.774825</v>
      </c>
      <c r="F30" s="14">
        <v>0.052481873</v>
      </c>
      <c r="G30">
        <v>7.3</v>
      </c>
      <c r="H30">
        <v>7.9</v>
      </c>
      <c r="I30">
        <v>0.855</v>
      </c>
      <c r="J30">
        <v>5.99</v>
      </c>
      <c r="K30">
        <v>1.5</v>
      </c>
      <c r="L30">
        <v>0.969</v>
      </c>
      <c r="M30">
        <v>8</v>
      </c>
      <c r="N30">
        <v>13</v>
      </c>
      <c r="O30" s="21">
        <v>11.75</v>
      </c>
      <c r="P30">
        <v>1.1</v>
      </c>
      <c r="Q30">
        <v>19</v>
      </c>
      <c r="R30">
        <v>82</v>
      </c>
      <c r="S30">
        <v>3.8</v>
      </c>
    </row>
    <row r="31" spans="1:19" ht="12.75">
      <c r="A31" s="19">
        <v>38496</v>
      </c>
      <c r="B31">
        <v>102</v>
      </c>
      <c r="C31">
        <v>27</v>
      </c>
      <c r="D31" s="14">
        <v>0.0872989277838619</v>
      </c>
      <c r="E31" s="4">
        <v>0.8277</v>
      </c>
      <c r="F31" s="14">
        <v>0.073364415</v>
      </c>
      <c r="G31">
        <v>7.4</v>
      </c>
      <c r="H31">
        <v>7.9</v>
      </c>
      <c r="I31">
        <v>0.889</v>
      </c>
      <c r="J31">
        <v>5.34</v>
      </c>
      <c r="K31">
        <v>1.55</v>
      </c>
      <c r="L31">
        <v>0.991</v>
      </c>
      <c r="M31">
        <v>8</v>
      </c>
      <c r="N31">
        <v>12</v>
      </c>
      <c r="O31" s="21">
        <v>11.6</v>
      </c>
      <c r="P31">
        <v>0.4</v>
      </c>
      <c r="Q31">
        <v>8</v>
      </c>
      <c r="R31">
        <v>90</v>
      </c>
      <c r="S31">
        <v>5</v>
      </c>
    </row>
    <row r="32" spans="1:19" ht="12.75">
      <c r="A32" s="19">
        <v>38497</v>
      </c>
      <c r="B32">
        <v>101</v>
      </c>
      <c r="C32">
        <v>25.5</v>
      </c>
      <c r="D32" s="14">
        <v>0.06706306484697495</v>
      </c>
      <c r="E32" s="4">
        <v>0.774825</v>
      </c>
      <c r="F32" s="14">
        <v>0.052481873</v>
      </c>
      <c r="G32">
        <v>7.3</v>
      </c>
      <c r="H32">
        <v>7.8</v>
      </c>
      <c r="I32">
        <v>0.882</v>
      </c>
      <c r="J32">
        <v>6.79</v>
      </c>
      <c r="K32">
        <v>1.567</v>
      </c>
      <c r="L32">
        <v>0.96</v>
      </c>
      <c r="M32">
        <v>8</v>
      </c>
      <c r="N32">
        <v>12.5</v>
      </c>
      <c r="O32" s="21">
        <v>15.55</v>
      </c>
      <c r="P32">
        <v>0</v>
      </c>
      <c r="Q32">
        <v>28</v>
      </c>
      <c r="R32">
        <v>77</v>
      </c>
      <c r="S32">
        <v>4.8</v>
      </c>
    </row>
    <row r="33" spans="1:19" ht="12.75">
      <c r="A33" s="19">
        <v>38498</v>
      </c>
      <c r="B33">
        <v>100</v>
      </c>
      <c r="C33">
        <v>25.5</v>
      </c>
      <c r="D33" s="14">
        <v>0.06706306484697495</v>
      </c>
      <c r="E33" s="4">
        <v>0.774825</v>
      </c>
      <c r="F33" s="14">
        <v>0.052481873</v>
      </c>
      <c r="G33">
        <v>7.3</v>
      </c>
      <c r="H33">
        <v>7.9</v>
      </c>
      <c r="I33">
        <v>0.782</v>
      </c>
      <c r="J33">
        <v>5.74</v>
      </c>
      <c r="K33">
        <v>1.572</v>
      </c>
      <c r="L33">
        <v>0.984</v>
      </c>
      <c r="M33">
        <v>8</v>
      </c>
      <c r="N33">
        <v>14</v>
      </c>
      <c r="O33" s="21">
        <v>15.85</v>
      </c>
      <c r="P33">
        <v>0.2</v>
      </c>
      <c r="Q33">
        <v>26</v>
      </c>
      <c r="R33">
        <v>64</v>
      </c>
      <c r="S33">
        <v>3</v>
      </c>
    </row>
    <row r="34" spans="1:19" ht="12.75">
      <c r="A34" s="19">
        <v>38499</v>
      </c>
      <c r="B34">
        <v>99</v>
      </c>
      <c r="C34">
        <v>25</v>
      </c>
      <c r="D34" s="14">
        <v>0.061191950158697966</v>
      </c>
      <c r="E34" s="4">
        <v>0.7575</v>
      </c>
      <c r="F34" s="14">
        <v>0.04673141</v>
      </c>
      <c r="G34">
        <v>7.4</v>
      </c>
      <c r="H34">
        <v>7.9</v>
      </c>
      <c r="I34">
        <v>0.815</v>
      </c>
      <c r="J34">
        <v>7.92</v>
      </c>
      <c r="K34">
        <v>1.58</v>
      </c>
      <c r="L34">
        <v>0.951</v>
      </c>
      <c r="M34">
        <v>8</v>
      </c>
      <c r="N34">
        <v>15</v>
      </c>
      <c r="O34" s="21">
        <v>18.15</v>
      </c>
      <c r="P34">
        <v>0.05</v>
      </c>
      <c r="Q34">
        <v>33</v>
      </c>
      <c r="R34">
        <v>71</v>
      </c>
      <c r="S34">
        <v>3.3</v>
      </c>
    </row>
    <row r="35" spans="1:19" ht="12.75">
      <c r="A35" s="19">
        <v>38500</v>
      </c>
      <c r="B35">
        <v>96</v>
      </c>
      <c r="C35">
        <v>25</v>
      </c>
      <c r="D35" s="14">
        <v>0.061191950158697966</v>
      </c>
      <c r="E35" s="4">
        <v>0.7575</v>
      </c>
      <c r="F35" s="14">
        <v>0.04673141</v>
      </c>
      <c r="G35">
        <v>7.4</v>
      </c>
      <c r="H35">
        <v>7.9</v>
      </c>
      <c r="I35">
        <v>0.793</v>
      </c>
      <c r="J35">
        <v>5.48</v>
      </c>
      <c r="K35">
        <v>1.597</v>
      </c>
      <c r="L35">
        <v>0.983</v>
      </c>
      <c r="M35">
        <v>8</v>
      </c>
      <c r="N35">
        <v>14.5</v>
      </c>
      <c r="O35" s="21">
        <v>14.7</v>
      </c>
      <c r="P35">
        <v>0</v>
      </c>
      <c r="Q35">
        <v>31</v>
      </c>
      <c r="R35">
        <v>74</v>
      </c>
      <c r="S35">
        <v>4</v>
      </c>
    </row>
    <row r="36" spans="1:19" ht="12.75">
      <c r="A36" s="19">
        <v>38501</v>
      </c>
      <c r="B36">
        <v>92</v>
      </c>
      <c r="C36">
        <v>25</v>
      </c>
      <c r="D36" s="14">
        <v>0.061191950158697966</v>
      </c>
      <c r="E36" s="4">
        <v>0.7575</v>
      </c>
      <c r="F36" s="14">
        <v>0.04673141</v>
      </c>
      <c r="G36">
        <v>7.4</v>
      </c>
      <c r="H36">
        <v>7.9</v>
      </c>
      <c r="I36">
        <v>1.05</v>
      </c>
      <c r="J36">
        <v>5.47</v>
      </c>
      <c r="K36">
        <v>1.577</v>
      </c>
      <c r="L36">
        <v>0.978</v>
      </c>
      <c r="M36">
        <v>8.5</v>
      </c>
      <c r="N36">
        <v>14.5</v>
      </c>
      <c r="O36" s="21">
        <v>13.6</v>
      </c>
      <c r="P36">
        <v>0.6</v>
      </c>
      <c r="Q36">
        <v>27</v>
      </c>
      <c r="R36">
        <v>77</v>
      </c>
      <c r="S36">
        <v>4.1</v>
      </c>
    </row>
    <row r="37" spans="1:19" ht="12.75">
      <c r="A37" s="19">
        <v>38502</v>
      </c>
      <c r="B37">
        <v>90</v>
      </c>
      <c r="C37">
        <v>28</v>
      </c>
      <c r="D37" s="14">
        <v>0.10318775777536705</v>
      </c>
      <c r="E37" s="4">
        <v>0.8637</v>
      </c>
      <c r="F37" s="14">
        <v>0.090791707</v>
      </c>
      <c r="G37">
        <v>7.3</v>
      </c>
      <c r="H37">
        <v>7.7</v>
      </c>
      <c r="I37">
        <v>0.959</v>
      </c>
      <c r="J37">
        <v>11.4</v>
      </c>
      <c r="K37">
        <v>1.57</v>
      </c>
      <c r="L37">
        <v>0.747</v>
      </c>
      <c r="M37">
        <v>8.5</v>
      </c>
      <c r="N37">
        <v>14.5</v>
      </c>
      <c r="O37" s="21">
        <v>15.3</v>
      </c>
      <c r="P37">
        <v>0.05</v>
      </c>
      <c r="Q37">
        <v>23</v>
      </c>
      <c r="R37">
        <v>77</v>
      </c>
      <c r="S37">
        <v>3</v>
      </c>
    </row>
    <row r="38" spans="1:19" ht="12.75">
      <c r="A38" s="19">
        <v>38503</v>
      </c>
      <c r="B38">
        <v>89</v>
      </c>
      <c r="C38">
        <v>26</v>
      </c>
      <c r="D38" s="14">
        <v>0.07335742751540292</v>
      </c>
      <c r="E38" s="4">
        <v>0.7923</v>
      </c>
      <c r="F38" s="14">
        <v>0.058807276</v>
      </c>
      <c r="G38">
        <v>7.2</v>
      </c>
      <c r="H38">
        <v>7.7</v>
      </c>
      <c r="I38">
        <v>0.785</v>
      </c>
      <c r="J38">
        <v>8.64</v>
      </c>
      <c r="K38">
        <v>1.635</v>
      </c>
      <c r="L38">
        <v>0.67</v>
      </c>
      <c r="M38">
        <v>8.5</v>
      </c>
      <c r="N38">
        <v>14.5</v>
      </c>
      <c r="O38" s="21">
        <v>15.9</v>
      </c>
      <c r="P38">
        <v>0</v>
      </c>
      <c r="Q38">
        <v>28</v>
      </c>
      <c r="R38">
        <v>89</v>
      </c>
      <c r="S38">
        <v>3.5</v>
      </c>
    </row>
    <row r="39" spans="1:19" ht="12.75">
      <c r="A39" s="19">
        <v>38504</v>
      </c>
      <c r="B39">
        <v>88</v>
      </c>
      <c r="C39">
        <v>24.5</v>
      </c>
      <c r="D39" s="14">
        <v>0.055723980770697235</v>
      </c>
      <c r="E39" s="4">
        <v>0.740325</v>
      </c>
      <c r="F39" s="14">
        <v>0.041513579</v>
      </c>
      <c r="G39">
        <v>7.3</v>
      </c>
      <c r="H39">
        <v>7.7</v>
      </c>
      <c r="I39">
        <v>0.705</v>
      </c>
      <c r="J39">
        <v>7.79</v>
      </c>
      <c r="K39">
        <v>1.634</v>
      </c>
      <c r="L39">
        <v>0.782</v>
      </c>
      <c r="M39">
        <v>8.5</v>
      </c>
      <c r="N39">
        <v>15.5</v>
      </c>
      <c r="O39" s="21">
        <v>17.85</v>
      </c>
      <c r="P39">
        <v>0</v>
      </c>
      <c r="Q39">
        <v>38</v>
      </c>
      <c r="R39">
        <v>77</v>
      </c>
      <c r="S39">
        <v>2.4</v>
      </c>
    </row>
    <row r="40" spans="1:19" ht="12.75">
      <c r="A40" s="19">
        <v>38505</v>
      </c>
      <c r="B40">
        <v>85</v>
      </c>
      <c r="C40">
        <v>24</v>
      </c>
      <c r="D40" s="14">
        <v>0.05063957755349744</v>
      </c>
      <c r="E40" s="4">
        <v>0.7232999999999999</v>
      </c>
      <c r="F40" s="14">
        <v>0.036788427</v>
      </c>
      <c r="G40">
        <v>7.1</v>
      </c>
      <c r="H40">
        <v>7.7</v>
      </c>
      <c r="I40">
        <v>0.418</v>
      </c>
      <c r="J40">
        <v>7.39</v>
      </c>
      <c r="K40">
        <v>1.662</v>
      </c>
      <c r="L40">
        <v>0.837</v>
      </c>
      <c r="M40">
        <v>8.75</v>
      </c>
      <c r="N40">
        <v>17</v>
      </c>
      <c r="O40" s="21">
        <v>19.05</v>
      </c>
      <c r="P40">
        <v>0</v>
      </c>
      <c r="Q40">
        <v>49</v>
      </c>
      <c r="R40">
        <v>77</v>
      </c>
      <c r="S40">
        <v>2.3</v>
      </c>
    </row>
    <row r="41" spans="1:19" ht="12.75">
      <c r="A41" s="19">
        <v>38506</v>
      </c>
      <c r="B41">
        <v>85</v>
      </c>
      <c r="C41">
        <v>24</v>
      </c>
      <c r="D41" s="14">
        <v>0.05063957755349744</v>
      </c>
      <c r="E41" s="4">
        <v>0.7232999999999999</v>
      </c>
      <c r="F41" s="14">
        <v>0.036788427</v>
      </c>
      <c r="G41">
        <v>7.2</v>
      </c>
      <c r="H41">
        <v>7.7</v>
      </c>
      <c r="I41">
        <v>0.552</v>
      </c>
      <c r="J41">
        <v>7.77</v>
      </c>
      <c r="K41">
        <v>1.656</v>
      </c>
      <c r="L41">
        <v>0.895</v>
      </c>
      <c r="M41">
        <v>9</v>
      </c>
      <c r="N41">
        <v>17</v>
      </c>
      <c r="O41" s="21">
        <v>18.65</v>
      </c>
      <c r="P41">
        <v>0.1</v>
      </c>
      <c r="Q41">
        <v>25</v>
      </c>
      <c r="R41">
        <v>71</v>
      </c>
      <c r="S41">
        <v>2.9</v>
      </c>
    </row>
    <row r="42" spans="1:19" ht="12.75">
      <c r="A42" s="19">
        <v>38507</v>
      </c>
      <c r="B42">
        <v>87</v>
      </c>
      <c r="C42">
        <v>24.5</v>
      </c>
      <c r="D42" s="14">
        <v>0.055723980770697235</v>
      </c>
      <c r="E42" s="4">
        <v>0.740325</v>
      </c>
      <c r="F42" s="14">
        <v>0.041513579</v>
      </c>
      <c r="G42">
        <v>7.3</v>
      </c>
      <c r="H42">
        <v>7.7</v>
      </c>
      <c r="I42">
        <v>1.06</v>
      </c>
      <c r="J42">
        <v>9.89</v>
      </c>
      <c r="K42">
        <v>1.663</v>
      </c>
      <c r="L42">
        <v>0.925</v>
      </c>
      <c r="M42">
        <v>9</v>
      </c>
      <c r="N42">
        <v>17</v>
      </c>
      <c r="O42" s="21">
        <v>18.7</v>
      </c>
      <c r="P42">
        <v>0.6</v>
      </c>
      <c r="Q42">
        <v>23</v>
      </c>
      <c r="R42">
        <v>92</v>
      </c>
      <c r="S42">
        <v>1.9</v>
      </c>
    </row>
    <row r="43" spans="1:19" ht="12.75">
      <c r="A43" s="19">
        <v>38508</v>
      </c>
      <c r="B43">
        <v>83</v>
      </c>
      <c r="C43">
        <v>24</v>
      </c>
      <c r="D43" s="14">
        <v>0.05063957755349744</v>
      </c>
      <c r="E43" s="4">
        <v>0.7232999999999999</v>
      </c>
      <c r="F43" s="14">
        <v>0.036788427</v>
      </c>
      <c r="G43">
        <v>7.1</v>
      </c>
      <c r="H43">
        <v>7.6</v>
      </c>
      <c r="I43">
        <v>1.03</v>
      </c>
      <c r="J43">
        <v>9.25</v>
      </c>
      <c r="K43">
        <v>1.67</v>
      </c>
      <c r="L43">
        <v>0.949</v>
      </c>
      <c r="M43">
        <v>9</v>
      </c>
      <c r="N43">
        <v>17.5</v>
      </c>
      <c r="O43" s="21">
        <v>22.05</v>
      </c>
      <c r="P43">
        <v>0</v>
      </c>
      <c r="Q43">
        <v>41</v>
      </c>
      <c r="R43">
        <v>91</v>
      </c>
      <c r="S43">
        <v>2.5</v>
      </c>
    </row>
    <row r="44" spans="1:19" ht="12.75">
      <c r="A44" s="19">
        <v>38509</v>
      </c>
      <c r="B44">
        <v>80</v>
      </c>
      <c r="C44">
        <v>24</v>
      </c>
      <c r="D44" s="14">
        <v>0.05063957755349744</v>
      </c>
      <c r="E44" s="4">
        <v>0.7232999999999999</v>
      </c>
      <c r="F44" s="14">
        <v>0.036788427</v>
      </c>
      <c r="G44">
        <v>7.1</v>
      </c>
      <c r="H44">
        <v>7.7</v>
      </c>
      <c r="I44">
        <v>0.814</v>
      </c>
      <c r="J44">
        <v>8.14</v>
      </c>
      <c r="K44">
        <v>1.667</v>
      </c>
      <c r="L44">
        <v>0.949</v>
      </c>
      <c r="M44">
        <v>9</v>
      </c>
      <c r="N44">
        <v>19.5</v>
      </c>
      <c r="O44" s="21">
        <v>24.5</v>
      </c>
      <c r="P44">
        <v>0.1</v>
      </c>
      <c r="Q44">
        <v>38</v>
      </c>
      <c r="R44">
        <v>72</v>
      </c>
      <c r="S44">
        <v>6.2</v>
      </c>
    </row>
    <row r="45" spans="1:19" ht="12.75">
      <c r="A45" s="19">
        <v>38510</v>
      </c>
      <c r="B45">
        <v>79</v>
      </c>
      <c r="C45">
        <v>23.5</v>
      </c>
      <c r="D45" s="14">
        <v>0.045919684400264296</v>
      </c>
      <c r="E45" s="4">
        <v>0.706425</v>
      </c>
      <c r="F45" s="14">
        <v>0.032518264</v>
      </c>
      <c r="G45">
        <v>7</v>
      </c>
      <c r="H45">
        <v>7.6</v>
      </c>
      <c r="I45">
        <v>0.804</v>
      </c>
      <c r="J45">
        <v>9.72</v>
      </c>
      <c r="K45">
        <v>1.645</v>
      </c>
      <c r="L45">
        <v>0.955</v>
      </c>
      <c r="M45">
        <v>10</v>
      </c>
      <c r="N45">
        <v>19.5</v>
      </c>
      <c r="O45" s="21">
        <v>22.8</v>
      </c>
      <c r="P45">
        <v>0</v>
      </c>
      <c r="Q45">
        <v>31</v>
      </c>
      <c r="R45">
        <v>72</v>
      </c>
      <c r="S45">
        <v>6.1</v>
      </c>
    </row>
    <row r="46" spans="1:19" ht="12.75">
      <c r="A46" s="19">
        <v>38511</v>
      </c>
      <c r="B46">
        <v>77</v>
      </c>
      <c r="C46">
        <v>23.5</v>
      </c>
      <c r="D46" s="14">
        <v>0.045919684400264296</v>
      </c>
      <c r="E46" s="4">
        <v>0.706425</v>
      </c>
      <c r="F46" s="14">
        <v>0.032518264</v>
      </c>
      <c r="G46">
        <v>7</v>
      </c>
      <c r="H46">
        <v>7.5</v>
      </c>
      <c r="I46">
        <v>0.971</v>
      </c>
      <c r="J46">
        <v>7.11</v>
      </c>
      <c r="K46">
        <v>1.67</v>
      </c>
      <c r="L46">
        <v>0.975</v>
      </c>
      <c r="M46">
        <v>10</v>
      </c>
      <c r="N46">
        <v>19.5</v>
      </c>
      <c r="O46" s="21">
        <v>23.55</v>
      </c>
      <c r="P46">
        <v>0.25</v>
      </c>
      <c r="Q46">
        <v>45</v>
      </c>
      <c r="R46">
        <v>59</v>
      </c>
      <c r="S46">
        <v>3.1</v>
      </c>
    </row>
    <row r="47" spans="1:19" ht="12.75">
      <c r="A47" s="19">
        <v>38512</v>
      </c>
      <c r="B47">
        <v>74</v>
      </c>
      <c r="C47">
        <v>24</v>
      </c>
      <c r="D47" s="14">
        <v>0.05063957755349744</v>
      </c>
      <c r="E47" s="4">
        <v>0.7232999999999999</v>
      </c>
      <c r="F47" s="14">
        <v>0.036788427</v>
      </c>
      <c r="G47">
        <v>7</v>
      </c>
      <c r="H47">
        <v>7.6</v>
      </c>
      <c r="I47">
        <v>0.946</v>
      </c>
      <c r="J47">
        <v>9.14</v>
      </c>
      <c r="K47">
        <v>1.68</v>
      </c>
      <c r="L47">
        <v>0.946</v>
      </c>
      <c r="M47">
        <v>10</v>
      </c>
      <c r="N47">
        <v>20</v>
      </c>
      <c r="O47" s="21">
        <v>23.95</v>
      </c>
      <c r="P47">
        <v>0</v>
      </c>
      <c r="Q47">
        <v>47</v>
      </c>
      <c r="R47">
        <v>81</v>
      </c>
      <c r="S47">
        <v>2.5</v>
      </c>
    </row>
    <row r="48" spans="1:19" ht="12.75">
      <c r="A48" s="19">
        <v>38513</v>
      </c>
      <c r="B48">
        <v>70</v>
      </c>
      <c r="C48">
        <v>26</v>
      </c>
      <c r="D48" s="14">
        <v>0.07335742751540292</v>
      </c>
      <c r="E48" s="4">
        <v>0.7923</v>
      </c>
      <c r="F48" s="14">
        <v>0.058807276</v>
      </c>
      <c r="G48">
        <v>7</v>
      </c>
      <c r="H48">
        <v>7.6</v>
      </c>
      <c r="I48">
        <v>0.833</v>
      </c>
      <c r="J48">
        <v>16.3</v>
      </c>
      <c r="K48">
        <v>1.8</v>
      </c>
      <c r="L48">
        <v>0.833</v>
      </c>
      <c r="M48">
        <v>10</v>
      </c>
      <c r="N48">
        <v>21.5</v>
      </c>
      <c r="O48" s="21">
        <v>25.8</v>
      </c>
      <c r="P48">
        <v>0.05</v>
      </c>
      <c r="Q48">
        <v>46</v>
      </c>
      <c r="R48">
        <v>85</v>
      </c>
      <c r="S48">
        <v>2.9</v>
      </c>
    </row>
    <row r="49" spans="1:19" ht="12.75">
      <c r="A49" s="19">
        <v>38514</v>
      </c>
      <c r="B49">
        <v>72</v>
      </c>
      <c r="C49">
        <v>23.5</v>
      </c>
      <c r="D49" s="14">
        <v>0.045919684400264296</v>
      </c>
      <c r="E49" s="4">
        <v>0.706425</v>
      </c>
      <c r="F49" s="14">
        <v>0.032518264</v>
      </c>
      <c r="G49">
        <v>7.3</v>
      </c>
      <c r="H49">
        <v>7.6</v>
      </c>
      <c r="I49">
        <v>1.32</v>
      </c>
      <c r="J49">
        <v>6.88</v>
      </c>
      <c r="K49">
        <v>1.7</v>
      </c>
      <c r="L49">
        <v>0.835</v>
      </c>
      <c r="M49">
        <v>10</v>
      </c>
      <c r="N49">
        <v>21.5</v>
      </c>
      <c r="O49" s="21">
        <v>26.15</v>
      </c>
      <c r="P49">
        <v>0</v>
      </c>
      <c r="Q49">
        <v>33</v>
      </c>
      <c r="R49">
        <v>82</v>
      </c>
      <c r="S49">
        <v>3.3</v>
      </c>
    </row>
    <row r="50" spans="1:19" ht="12.75">
      <c r="A50" s="19">
        <v>38515</v>
      </c>
      <c r="B50">
        <v>68</v>
      </c>
      <c r="C50">
        <v>23.5</v>
      </c>
      <c r="D50" s="14">
        <v>0.045919684400264296</v>
      </c>
      <c r="E50" s="4">
        <v>0.706425</v>
      </c>
      <c r="F50" s="14">
        <v>0.032518264</v>
      </c>
      <c r="G50">
        <v>7.3</v>
      </c>
      <c r="H50">
        <v>7.7</v>
      </c>
      <c r="I50">
        <v>1.19</v>
      </c>
      <c r="J50">
        <v>6.89</v>
      </c>
      <c r="K50">
        <v>1.69</v>
      </c>
      <c r="L50">
        <v>0.817</v>
      </c>
      <c r="M50">
        <v>10</v>
      </c>
      <c r="N50">
        <v>23</v>
      </c>
      <c r="O50" s="21">
        <v>26.05</v>
      </c>
      <c r="P50">
        <v>0.15</v>
      </c>
      <c r="Q50">
        <v>38</v>
      </c>
      <c r="R50">
        <v>80</v>
      </c>
      <c r="S50">
        <v>3.4</v>
      </c>
    </row>
    <row r="51" spans="1:19" ht="12.75">
      <c r="A51" s="19">
        <v>38516</v>
      </c>
      <c r="B51">
        <v>70</v>
      </c>
      <c r="C51">
        <v>23.5</v>
      </c>
      <c r="D51" s="14">
        <v>0.045919684400264296</v>
      </c>
      <c r="E51" s="4">
        <v>0.706425</v>
      </c>
      <c r="F51" s="14">
        <v>0.032518264</v>
      </c>
      <c r="G51">
        <v>7.5</v>
      </c>
      <c r="H51">
        <v>7.7</v>
      </c>
      <c r="I51">
        <v>1.18</v>
      </c>
      <c r="J51">
        <v>7.8</v>
      </c>
      <c r="K51">
        <v>1.69</v>
      </c>
      <c r="L51">
        <v>0.904</v>
      </c>
      <c r="M51">
        <v>10.5</v>
      </c>
      <c r="N51">
        <v>22</v>
      </c>
      <c r="O51" s="21">
        <v>25.7</v>
      </c>
      <c r="P51">
        <v>16.5</v>
      </c>
      <c r="Q51">
        <v>29</v>
      </c>
      <c r="R51">
        <v>88</v>
      </c>
      <c r="S51">
        <v>2.3</v>
      </c>
    </row>
    <row r="52" spans="1:19" ht="12.75">
      <c r="A52" s="19">
        <v>38517</v>
      </c>
      <c r="B52">
        <v>73</v>
      </c>
      <c r="C52">
        <v>43</v>
      </c>
      <c r="D52" s="14">
        <v>0.7173394245514758</v>
      </c>
      <c r="E52" s="4">
        <v>1.4757</v>
      </c>
      <c r="F52" s="14">
        <v>1.121759592</v>
      </c>
      <c r="G52">
        <v>7.2</v>
      </c>
      <c r="H52">
        <v>7.6</v>
      </c>
      <c r="I52">
        <v>1.68</v>
      </c>
      <c r="J52">
        <v>65.4</v>
      </c>
      <c r="K52">
        <v>1.71</v>
      </c>
      <c r="L52">
        <v>0.49</v>
      </c>
      <c r="M52">
        <v>10.5</v>
      </c>
      <c r="N52">
        <v>23</v>
      </c>
      <c r="O52" s="21">
        <v>24.95</v>
      </c>
      <c r="P52">
        <v>15.1</v>
      </c>
      <c r="Q52">
        <v>38</v>
      </c>
      <c r="R52">
        <v>83</v>
      </c>
      <c r="S52">
        <v>4.6</v>
      </c>
    </row>
    <row r="53" spans="1:19" ht="12.75">
      <c r="A53" s="19">
        <v>38518</v>
      </c>
      <c r="B53">
        <v>80</v>
      </c>
      <c r="C53">
        <v>45</v>
      </c>
      <c r="D53" s="14">
        <v>0.8778267835109115</v>
      </c>
      <c r="E53" s="4">
        <v>1.5675</v>
      </c>
      <c r="F53" s="14">
        <v>1.464225178</v>
      </c>
      <c r="G53">
        <v>7</v>
      </c>
      <c r="H53">
        <v>7.4</v>
      </c>
      <c r="I53">
        <v>0.446</v>
      </c>
      <c r="J53">
        <v>66.3</v>
      </c>
      <c r="K53">
        <v>1.72</v>
      </c>
      <c r="L53">
        <v>0.431</v>
      </c>
      <c r="M53">
        <v>10.5</v>
      </c>
      <c r="N53">
        <v>21</v>
      </c>
      <c r="O53" s="21">
        <v>21.45</v>
      </c>
      <c r="P53">
        <v>0.1</v>
      </c>
      <c r="Q53">
        <v>29</v>
      </c>
      <c r="R53">
        <v>82</v>
      </c>
      <c r="S53">
        <v>6.4</v>
      </c>
    </row>
    <row r="54" spans="1:19" ht="12.75">
      <c r="A54" s="19">
        <v>38519</v>
      </c>
      <c r="B54">
        <v>75</v>
      </c>
      <c r="C54">
        <v>36</v>
      </c>
      <c r="D54" s="14">
        <v>0.32372921662434745</v>
      </c>
      <c r="E54" s="4">
        <v>1.1733</v>
      </c>
      <c r="F54" s="14">
        <v>0.395982898</v>
      </c>
      <c r="G54">
        <v>6.9</v>
      </c>
      <c r="H54">
        <v>7.6</v>
      </c>
      <c r="I54">
        <v>0.764</v>
      </c>
      <c r="J54">
        <v>30.8</v>
      </c>
      <c r="K54">
        <v>1.725</v>
      </c>
      <c r="L54">
        <v>0.509</v>
      </c>
      <c r="M54">
        <v>11</v>
      </c>
      <c r="N54">
        <v>18</v>
      </c>
      <c r="O54" s="21">
        <v>16.95</v>
      </c>
      <c r="P54">
        <v>2.6</v>
      </c>
      <c r="Q54">
        <v>12</v>
      </c>
      <c r="R54">
        <v>83</v>
      </c>
      <c r="S54">
        <v>5.3</v>
      </c>
    </row>
    <row r="55" spans="1:19" ht="12.75">
      <c r="A55" s="19">
        <v>38520</v>
      </c>
      <c r="B55">
        <v>73</v>
      </c>
      <c r="C55">
        <v>31</v>
      </c>
      <c r="D55" s="14">
        <v>0.16437724526380348</v>
      </c>
      <c r="E55" s="4">
        <v>0.9753000000000001</v>
      </c>
      <c r="F55" s="14">
        <v>0.164853179</v>
      </c>
      <c r="G55">
        <v>6.9</v>
      </c>
      <c r="H55">
        <v>7.5</v>
      </c>
      <c r="I55">
        <v>1.1</v>
      </c>
      <c r="J55">
        <v>15.9</v>
      </c>
      <c r="K55">
        <v>1.727</v>
      </c>
      <c r="L55">
        <v>0.595</v>
      </c>
      <c r="M55">
        <v>11</v>
      </c>
      <c r="N55">
        <v>17</v>
      </c>
      <c r="O55" s="21">
        <v>17.3</v>
      </c>
      <c r="P55">
        <v>0.2</v>
      </c>
      <c r="Q55">
        <v>10</v>
      </c>
      <c r="R55">
        <v>71</v>
      </c>
      <c r="S55">
        <v>5.1</v>
      </c>
    </row>
    <row r="56" spans="1:19" ht="12.75">
      <c r="A56" s="19">
        <v>38521</v>
      </c>
      <c r="B56">
        <v>71</v>
      </c>
      <c r="C56">
        <v>28</v>
      </c>
      <c r="D56" s="14">
        <v>0.10318775777536705</v>
      </c>
      <c r="E56" s="4">
        <v>0.8637</v>
      </c>
      <c r="F56" s="14">
        <v>0.090791707</v>
      </c>
      <c r="G56">
        <v>6.8</v>
      </c>
      <c r="H56">
        <v>7.5</v>
      </c>
      <c r="I56">
        <v>1.07</v>
      </c>
      <c r="J56">
        <v>10.3</v>
      </c>
      <c r="K56">
        <v>1.741</v>
      </c>
      <c r="L56">
        <v>0.66</v>
      </c>
      <c r="M56">
        <v>11</v>
      </c>
      <c r="N56">
        <v>16.5</v>
      </c>
      <c r="O56" s="21">
        <v>17.1</v>
      </c>
      <c r="P56">
        <v>0.1</v>
      </c>
      <c r="Q56">
        <v>7</v>
      </c>
      <c r="R56">
        <v>82</v>
      </c>
      <c r="S56">
        <v>3.9</v>
      </c>
    </row>
    <row r="57" spans="1:19" ht="12.75">
      <c r="A57" s="19">
        <v>38522</v>
      </c>
      <c r="B57">
        <v>68</v>
      </c>
      <c r="C57">
        <v>26</v>
      </c>
      <c r="D57" s="14">
        <v>0.07335742751540292</v>
      </c>
      <c r="E57" s="4">
        <v>0.7923</v>
      </c>
      <c r="F57" s="14">
        <v>0.058807276</v>
      </c>
      <c r="G57">
        <v>6.8</v>
      </c>
      <c r="H57">
        <v>7.5</v>
      </c>
      <c r="I57">
        <v>0.921</v>
      </c>
      <c r="J57">
        <v>7.89</v>
      </c>
      <c r="K57">
        <v>1.705</v>
      </c>
      <c r="L57">
        <v>0.762</v>
      </c>
      <c r="M57">
        <v>11</v>
      </c>
      <c r="N57">
        <v>16</v>
      </c>
      <c r="O57" s="21">
        <v>15.15</v>
      </c>
      <c r="P57">
        <v>0</v>
      </c>
      <c r="Q57">
        <v>17</v>
      </c>
      <c r="R57">
        <v>77</v>
      </c>
      <c r="S57">
        <v>2.5</v>
      </c>
    </row>
    <row r="58" spans="1:19" ht="12.75">
      <c r="A58" s="19">
        <v>38523</v>
      </c>
      <c r="B58">
        <v>69</v>
      </c>
      <c r="C58">
        <v>25.5</v>
      </c>
      <c r="D58" s="14">
        <v>0.06706306484697495</v>
      </c>
      <c r="E58" s="4">
        <v>0.774825</v>
      </c>
      <c r="F58" s="14">
        <v>0.052481873</v>
      </c>
      <c r="G58">
        <v>6.8</v>
      </c>
      <c r="H58">
        <v>7.5</v>
      </c>
      <c r="I58" s="16">
        <v>4.08</v>
      </c>
      <c r="J58">
        <v>11.6</v>
      </c>
      <c r="K58">
        <v>1.66</v>
      </c>
      <c r="L58">
        <v>0.76</v>
      </c>
      <c r="M58">
        <v>11</v>
      </c>
      <c r="N58">
        <v>15</v>
      </c>
      <c r="O58" s="21">
        <v>16.3</v>
      </c>
      <c r="P58">
        <v>0</v>
      </c>
      <c r="Q58">
        <v>42</v>
      </c>
      <c r="R58">
        <v>76</v>
      </c>
      <c r="S58">
        <v>2</v>
      </c>
    </row>
    <row r="59" spans="1:19" ht="12.75">
      <c r="A59" s="19">
        <v>38524</v>
      </c>
      <c r="B59">
        <v>65</v>
      </c>
      <c r="C59">
        <v>25</v>
      </c>
      <c r="D59" s="14">
        <v>0.061191950158697966</v>
      </c>
      <c r="E59" s="4">
        <v>0.7575</v>
      </c>
      <c r="F59" s="14">
        <v>0.04673141</v>
      </c>
      <c r="G59">
        <v>6.9</v>
      </c>
      <c r="H59">
        <v>7.5</v>
      </c>
      <c r="I59" s="16">
        <v>2.75</v>
      </c>
      <c r="J59">
        <v>14.4</v>
      </c>
      <c r="K59">
        <v>1.738</v>
      </c>
      <c r="L59">
        <v>0.798</v>
      </c>
      <c r="M59">
        <v>11</v>
      </c>
      <c r="N59">
        <v>17</v>
      </c>
      <c r="O59" s="21">
        <v>19.85</v>
      </c>
      <c r="P59">
        <v>0.05</v>
      </c>
      <c r="Q59">
        <v>34</v>
      </c>
      <c r="R59">
        <v>79</v>
      </c>
      <c r="S59">
        <v>3.9</v>
      </c>
    </row>
    <row r="60" spans="1:19" ht="12.75">
      <c r="A60" s="19">
        <v>38525</v>
      </c>
      <c r="B60">
        <v>63</v>
      </c>
      <c r="C60">
        <v>25</v>
      </c>
      <c r="D60" s="14">
        <v>0.061191950158697966</v>
      </c>
      <c r="E60" s="4">
        <v>0.7575</v>
      </c>
      <c r="F60" s="14">
        <v>0.04673141</v>
      </c>
      <c r="G60">
        <v>6.9</v>
      </c>
      <c r="H60">
        <v>7.5</v>
      </c>
      <c r="I60" s="16">
        <v>3.19</v>
      </c>
      <c r="J60">
        <v>15</v>
      </c>
      <c r="K60">
        <v>1.73</v>
      </c>
      <c r="L60">
        <v>0.808</v>
      </c>
      <c r="M60">
        <v>11.5</v>
      </c>
      <c r="N60">
        <v>18.5</v>
      </c>
      <c r="O60" s="21">
        <v>19.25</v>
      </c>
      <c r="P60">
        <v>0</v>
      </c>
      <c r="Q60">
        <v>23</v>
      </c>
      <c r="R60">
        <v>85</v>
      </c>
      <c r="S60">
        <v>5.4</v>
      </c>
    </row>
    <row r="61" spans="1:19" ht="12.75">
      <c r="A61" s="19">
        <v>38526</v>
      </c>
      <c r="B61">
        <v>62</v>
      </c>
      <c r="C61">
        <v>24</v>
      </c>
      <c r="D61" s="14">
        <v>0.05063957755349744</v>
      </c>
      <c r="E61" s="4">
        <v>0.7232999999999999</v>
      </c>
      <c r="F61" s="14">
        <v>0.036788427</v>
      </c>
      <c r="G61">
        <v>6.7</v>
      </c>
      <c r="H61">
        <v>7.4</v>
      </c>
      <c r="I61" s="16">
        <v>4.24</v>
      </c>
      <c r="J61">
        <v>12</v>
      </c>
      <c r="K61">
        <v>1.778</v>
      </c>
      <c r="L61">
        <v>0.73</v>
      </c>
      <c r="M61">
        <v>11.5</v>
      </c>
      <c r="N61">
        <v>16.5</v>
      </c>
      <c r="O61" s="21">
        <v>18.3</v>
      </c>
      <c r="P61">
        <v>0</v>
      </c>
      <c r="Q61">
        <v>40</v>
      </c>
      <c r="R61">
        <v>59</v>
      </c>
      <c r="S61">
        <v>3.9</v>
      </c>
    </row>
    <row r="62" spans="1:19" ht="12.75">
      <c r="A62" s="19">
        <v>38527</v>
      </c>
      <c r="B62">
        <v>62</v>
      </c>
      <c r="C62">
        <v>23.5</v>
      </c>
      <c r="D62" s="14">
        <v>0.045919684400264296</v>
      </c>
      <c r="E62" s="4">
        <v>0.706425</v>
      </c>
      <c r="F62" s="14">
        <v>0.032518264</v>
      </c>
      <c r="G62">
        <v>7</v>
      </c>
      <c r="H62">
        <v>7.6</v>
      </c>
      <c r="I62" s="16">
        <v>2.73</v>
      </c>
      <c r="J62">
        <v>13.8</v>
      </c>
      <c r="K62">
        <v>1.725</v>
      </c>
      <c r="L62">
        <v>0.785</v>
      </c>
      <c r="M62">
        <v>11.5</v>
      </c>
      <c r="N62">
        <v>18</v>
      </c>
      <c r="O62" s="21">
        <v>23.5</v>
      </c>
      <c r="P62">
        <v>0</v>
      </c>
      <c r="Q62">
        <v>55</v>
      </c>
      <c r="R62">
        <v>50</v>
      </c>
      <c r="S62">
        <v>5</v>
      </c>
    </row>
    <row r="63" spans="1:19" ht="12.75">
      <c r="A63" s="19">
        <v>38528</v>
      </c>
      <c r="B63">
        <v>59</v>
      </c>
      <c r="C63">
        <v>23.5</v>
      </c>
      <c r="D63" s="14">
        <v>0.045919684400264296</v>
      </c>
      <c r="E63" s="4">
        <v>0.706425</v>
      </c>
      <c r="F63" s="14">
        <v>0.032518264</v>
      </c>
      <c r="G63">
        <v>7.3</v>
      </c>
      <c r="H63">
        <v>7.6</v>
      </c>
      <c r="I63" s="16">
        <v>5.65</v>
      </c>
      <c r="J63">
        <v>11.2</v>
      </c>
      <c r="K63" s="16">
        <v>1.81</v>
      </c>
      <c r="L63">
        <v>0.835</v>
      </c>
      <c r="M63">
        <v>11.5</v>
      </c>
      <c r="N63">
        <v>20.5</v>
      </c>
      <c r="O63" s="21">
        <v>26.3</v>
      </c>
      <c r="P63">
        <v>0</v>
      </c>
      <c r="Q63">
        <v>28</v>
      </c>
      <c r="R63">
        <v>71</v>
      </c>
      <c r="S63">
        <v>5.1</v>
      </c>
    </row>
    <row r="64" spans="1:19" ht="12.75">
      <c r="A64" s="19">
        <v>38529</v>
      </c>
      <c r="B64">
        <v>56</v>
      </c>
      <c r="C64">
        <v>23</v>
      </c>
      <c r="D64" s="14">
        <v>0.041545767599857016</v>
      </c>
      <c r="E64" s="4">
        <v>0.6897</v>
      </c>
      <c r="F64" s="14">
        <v>0.028667582</v>
      </c>
      <c r="G64">
        <v>7.3</v>
      </c>
      <c r="H64">
        <v>7.7</v>
      </c>
      <c r="I64" s="16">
        <v>16.1</v>
      </c>
      <c r="J64">
        <v>12.9</v>
      </c>
      <c r="K64" s="16">
        <v>1.85</v>
      </c>
      <c r="L64">
        <v>0.85</v>
      </c>
      <c r="M64">
        <v>11.5</v>
      </c>
      <c r="N64">
        <v>20</v>
      </c>
      <c r="O64" s="21">
        <v>24.1</v>
      </c>
      <c r="P64">
        <v>0</v>
      </c>
      <c r="Q64">
        <v>53</v>
      </c>
      <c r="R64">
        <v>48</v>
      </c>
      <c r="S64">
        <v>3.1</v>
      </c>
    </row>
    <row r="65" spans="1:19" ht="12.75">
      <c r="A65" s="19">
        <v>38530</v>
      </c>
      <c r="B65">
        <v>55</v>
      </c>
      <c r="C65">
        <v>23</v>
      </c>
      <c r="D65" s="14">
        <v>0.041545767599857016</v>
      </c>
      <c r="E65" s="4">
        <v>0.6897</v>
      </c>
      <c r="F65" s="14">
        <v>0.028667582</v>
      </c>
      <c r="G65">
        <v>7</v>
      </c>
      <c r="H65">
        <v>7.7</v>
      </c>
      <c r="I65" s="16">
        <v>2.3</v>
      </c>
      <c r="J65">
        <v>12.4</v>
      </c>
      <c r="K65" s="16">
        <v>1.87</v>
      </c>
      <c r="L65">
        <v>0.863</v>
      </c>
      <c r="M65">
        <v>12</v>
      </c>
      <c r="N65">
        <v>20.5</v>
      </c>
      <c r="O65" s="21">
        <v>25.15</v>
      </c>
      <c r="P65">
        <v>0</v>
      </c>
      <c r="Q65">
        <v>41</v>
      </c>
      <c r="R65">
        <v>67</v>
      </c>
      <c r="S65">
        <v>2.2</v>
      </c>
    </row>
    <row r="66" spans="1:19" ht="12.75">
      <c r="A66" s="19">
        <v>38531</v>
      </c>
      <c r="B66">
        <v>49</v>
      </c>
      <c r="C66">
        <v>23</v>
      </c>
      <c r="D66" s="14">
        <v>0.041545767599857016</v>
      </c>
      <c r="E66" s="4">
        <v>0.6897</v>
      </c>
      <c r="F66" s="14">
        <v>0.028667582</v>
      </c>
      <c r="G66">
        <v>7.1</v>
      </c>
      <c r="H66">
        <v>7.7</v>
      </c>
      <c r="I66" s="16">
        <v>14.3</v>
      </c>
      <c r="J66">
        <v>12</v>
      </c>
      <c r="K66" s="16">
        <v>1.85</v>
      </c>
      <c r="L66">
        <v>0.854</v>
      </c>
      <c r="M66">
        <v>12</v>
      </c>
      <c r="N66">
        <v>21.5</v>
      </c>
      <c r="O66" s="21">
        <v>26.9</v>
      </c>
      <c r="P66">
        <v>0.05</v>
      </c>
      <c r="Q66">
        <v>43</v>
      </c>
      <c r="R66">
        <v>64</v>
      </c>
      <c r="S66">
        <v>2.5</v>
      </c>
    </row>
    <row r="67" spans="1:19" ht="12.75">
      <c r="A67" s="19">
        <v>38532</v>
      </c>
      <c r="B67">
        <v>46</v>
      </c>
      <c r="C67">
        <v>23.5</v>
      </c>
      <c r="D67" s="14">
        <v>0.045919684400264296</v>
      </c>
      <c r="E67" s="4">
        <v>0.706425</v>
      </c>
      <c r="F67" s="14">
        <v>0.032518264</v>
      </c>
      <c r="G67">
        <v>7</v>
      </c>
      <c r="H67">
        <v>7.6</v>
      </c>
      <c r="I67" s="16">
        <v>7.06</v>
      </c>
      <c r="J67">
        <v>10.3</v>
      </c>
      <c r="K67" s="16">
        <v>1.936</v>
      </c>
      <c r="L67">
        <v>0.859</v>
      </c>
      <c r="M67">
        <v>12</v>
      </c>
      <c r="N67">
        <v>21.5</v>
      </c>
      <c r="O67" s="21">
        <v>25.5</v>
      </c>
      <c r="P67">
        <v>0</v>
      </c>
      <c r="Q67">
        <v>36</v>
      </c>
      <c r="R67">
        <v>75</v>
      </c>
      <c r="S67">
        <v>3.1</v>
      </c>
    </row>
    <row r="68" spans="1:19" ht="12.75">
      <c r="A68" s="19">
        <v>38533</v>
      </c>
      <c r="B68">
        <v>45</v>
      </c>
      <c r="C68">
        <v>23.5</v>
      </c>
      <c r="D68" s="14">
        <v>0.045919684400264296</v>
      </c>
      <c r="E68" s="4">
        <v>0.706425</v>
      </c>
      <c r="F68" s="14">
        <v>0.032518264</v>
      </c>
      <c r="G68">
        <v>7</v>
      </c>
      <c r="H68">
        <v>7.6</v>
      </c>
      <c r="I68" s="16">
        <v>25.7</v>
      </c>
      <c r="J68">
        <v>8.33</v>
      </c>
      <c r="K68" s="16">
        <v>2.03</v>
      </c>
      <c r="L68">
        <v>0.87</v>
      </c>
      <c r="M68">
        <v>12</v>
      </c>
      <c r="N68">
        <v>21.5</v>
      </c>
      <c r="O68" s="21">
        <v>25.2</v>
      </c>
      <c r="P68">
        <v>0</v>
      </c>
      <c r="Q68">
        <v>34</v>
      </c>
      <c r="R68">
        <v>77</v>
      </c>
      <c r="S68">
        <v>3.6</v>
      </c>
    </row>
    <row r="69" spans="1:19" ht="12.75">
      <c r="A69" s="19">
        <v>38534</v>
      </c>
      <c r="B69">
        <v>44</v>
      </c>
      <c r="C69">
        <v>23</v>
      </c>
      <c r="D69" s="14">
        <v>0.041545767599857016</v>
      </c>
      <c r="E69" s="4">
        <v>0.6897</v>
      </c>
      <c r="F69" s="14">
        <v>0.028667582</v>
      </c>
      <c r="G69">
        <v>7</v>
      </c>
      <c r="H69">
        <v>7.7</v>
      </c>
      <c r="I69" s="16">
        <v>113</v>
      </c>
      <c r="J69">
        <v>6.85</v>
      </c>
      <c r="K69" s="16">
        <v>2.04</v>
      </c>
      <c r="L69">
        <v>0.87</v>
      </c>
      <c r="M69">
        <v>12</v>
      </c>
      <c r="N69">
        <v>22</v>
      </c>
      <c r="O69" s="21">
        <v>21.15</v>
      </c>
      <c r="P69">
        <v>0</v>
      </c>
      <c r="Q69">
        <v>14</v>
      </c>
      <c r="R69">
        <v>80</v>
      </c>
      <c r="S69">
        <v>6.4</v>
      </c>
    </row>
    <row r="70" spans="1:19" ht="12.75">
      <c r="A70" s="19">
        <v>38535</v>
      </c>
      <c r="B70">
        <v>35</v>
      </c>
      <c r="C70">
        <v>23</v>
      </c>
      <c r="D70" s="14">
        <v>0.041545767599857016</v>
      </c>
      <c r="E70" s="4">
        <v>0.6897</v>
      </c>
      <c r="F70" s="14">
        <v>0.028667582</v>
      </c>
      <c r="G70" t="s">
        <v>46</v>
      </c>
      <c r="H70">
        <v>7.7</v>
      </c>
      <c r="I70" s="16" t="s">
        <v>46</v>
      </c>
      <c r="J70">
        <v>8.41</v>
      </c>
      <c r="K70" s="16" t="s">
        <v>46</v>
      </c>
      <c r="L70">
        <v>0.879</v>
      </c>
      <c r="N70">
        <v>17.5</v>
      </c>
      <c r="O70" s="21">
        <v>17.85</v>
      </c>
      <c r="P70">
        <v>0</v>
      </c>
      <c r="Q70">
        <v>28</v>
      </c>
      <c r="R70">
        <v>70</v>
      </c>
      <c r="S70">
        <v>5.4</v>
      </c>
    </row>
    <row r="71" spans="1:19" ht="12.75">
      <c r="A71" s="19">
        <v>38536</v>
      </c>
      <c r="B71">
        <v>34</v>
      </c>
      <c r="C71">
        <v>23</v>
      </c>
      <c r="D71" s="14">
        <v>0.041545767599857016</v>
      </c>
      <c r="E71" s="4">
        <v>0.6897</v>
      </c>
      <c r="F71" s="14">
        <v>0.028667582</v>
      </c>
      <c r="G71" t="s">
        <v>46</v>
      </c>
      <c r="H71">
        <v>7.8</v>
      </c>
      <c r="I71" s="16" t="s">
        <v>46</v>
      </c>
      <c r="J71">
        <v>13.2</v>
      </c>
      <c r="K71" s="16" t="s">
        <v>46</v>
      </c>
      <c r="L71">
        <v>0.881</v>
      </c>
      <c r="N71">
        <v>18</v>
      </c>
      <c r="O71" s="21">
        <v>19.35</v>
      </c>
      <c r="P71">
        <v>0</v>
      </c>
      <c r="Q71">
        <v>31</v>
      </c>
      <c r="R71">
        <v>62</v>
      </c>
      <c r="S71">
        <v>2.6</v>
      </c>
    </row>
    <row r="72" spans="1:19" ht="12.75">
      <c r="A72" s="19">
        <v>38537</v>
      </c>
      <c r="B72">
        <v>33</v>
      </c>
      <c r="C72">
        <v>29</v>
      </c>
      <c r="D72" s="14">
        <v>0.12120362025819763</v>
      </c>
      <c r="E72" s="4">
        <v>0.9003</v>
      </c>
      <c r="F72" s="14">
        <v>0.111521469</v>
      </c>
      <c r="G72" t="s">
        <v>46</v>
      </c>
      <c r="H72">
        <v>7.7</v>
      </c>
      <c r="I72" s="16" t="s">
        <v>46</v>
      </c>
      <c r="J72">
        <v>19.6</v>
      </c>
      <c r="K72" s="16" t="s">
        <v>46</v>
      </c>
      <c r="L72">
        <v>0.872</v>
      </c>
      <c r="N72">
        <v>18.5</v>
      </c>
      <c r="O72" s="21">
        <v>22.8</v>
      </c>
      <c r="P72">
        <v>0.4</v>
      </c>
      <c r="Q72">
        <v>39</v>
      </c>
      <c r="R72">
        <v>73</v>
      </c>
      <c r="S72">
        <v>2.8</v>
      </c>
    </row>
    <row r="73" spans="1:19" ht="12.75">
      <c r="A73" s="19">
        <v>38538</v>
      </c>
      <c r="B73">
        <v>32</v>
      </c>
      <c r="C73">
        <v>23.5</v>
      </c>
      <c r="D73" s="14">
        <v>0.045919684400264296</v>
      </c>
      <c r="E73" s="4">
        <v>0.706425</v>
      </c>
      <c r="F73" s="14">
        <v>0.032518264</v>
      </c>
      <c r="G73" t="s">
        <v>46</v>
      </c>
      <c r="H73">
        <v>7.9</v>
      </c>
      <c r="I73" s="16" t="s">
        <v>46</v>
      </c>
      <c r="J73">
        <v>12</v>
      </c>
      <c r="K73" s="16" t="s">
        <v>46</v>
      </c>
      <c r="L73">
        <v>0.778</v>
      </c>
      <c r="N73">
        <v>20</v>
      </c>
      <c r="O73" s="21">
        <v>23</v>
      </c>
      <c r="P73">
        <v>0.4</v>
      </c>
      <c r="Q73">
        <v>24</v>
      </c>
      <c r="R73">
        <v>89</v>
      </c>
      <c r="S73">
        <v>3.3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I19" sqref="I19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65</v>
      </c>
      <c r="F1" s="2" t="s">
        <v>15</v>
      </c>
      <c r="G1" t="s">
        <v>16</v>
      </c>
      <c r="H1" s="25" t="str">
        <f>GW_temp!G1</f>
        <v>Nt</v>
      </c>
      <c r="K1" t="s">
        <v>1</v>
      </c>
      <c r="M1">
        <f>+AVERAGE(B6:B74)</f>
        <v>90.55882352941177</v>
      </c>
    </row>
    <row r="2" spans="3:13" ht="12.75">
      <c r="C2" t="s">
        <v>66</v>
      </c>
      <c r="E2" s="3"/>
      <c r="F2" s="4">
        <f>+C3</f>
        <v>0.1</v>
      </c>
      <c r="G2">
        <f>D3</f>
        <v>6</v>
      </c>
      <c r="H2" s="25">
        <f>GW_temp!G2</f>
        <v>9</v>
      </c>
      <c r="L2" s="5" t="s">
        <v>3</v>
      </c>
      <c r="M2" s="5">
        <f>+J19/I19</f>
        <v>1</v>
      </c>
    </row>
    <row r="3" spans="3:13" ht="12.75">
      <c r="C3" s="6">
        <v>0.1</v>
      </c>
      <c r="D3" s="6">
        <f>+D75</f>
        <v>6</v>
      </c>
      <c r="E3" s="7">
        <v>-0.62</v>
      </c>
      <c r="F3" s="4"/>
      <c r="G3" s="25">
        <v>5.6</v>
      </c>
      <c r="H3" s="32"/>
      <c r="J3" t="s">
        <v>4</v>
      </c>
      <c r="L3" s="8" t="s">
        <v>5</v>
      </c>
      <c r="M3" s="8">
        <f>+L19/I19</f>
        <v>0</v>
      </c>
    </row>
    <row r="4" spans="5:13" ht="12.75">
      <c r="E4" s="8">
        <f>+C3*2^(E3+0.618)</f>
        <v>0.0998614666101029</v>
      </c>
      <c r="F4" s="2">
        <f>F75</f>
        <v>6</v>
      </c>
      <c r="G4" s="33">
        <v>7.443968265906243</v>
      </c>
      <c r="H4" s="34">
        <v>1</v>
      </c>
      <c r="J4" s="5">
        <f>+C3</f>
        <v>0.1</v>
      </c>
      <c r="K4" s="8">
        <f>+E4</f>
        <v>0.0998614666101029</v>
      </c>
      <c r="L4" s="9" t="s">
        <v>6</v>
      </c>
      <c r="M4" s="9">
        <f>+M19/I19</f>
        <v>0</v>
      </c>
    </row>
    <row r="5" spans="2:7" ht="12.75">
      <c r="B5" t="s">
        <v>12</v>
      </c>
      <c r="C5" t="s">
        <v>13</v>
      </c>
      <c r="D5" t="s">
        <v>7</v>
      </c>
      <c r="E5" t="s">
        <v>14</v>
      </c>
      <c r="F5" s="10" t="s">
        <v>7</v>
      </c>
      <c r="G5" s="11"/>
    </row>
    <row r="6" spans="1:13" ht="12.75">
      <c r="A6" s="1">
        <v>38471</v>
      </c>
      <c r="B6">
        <f>Data!B6</f>
        <v>170</v>
      </c>
      <c r="C6" s="12">
        <f>B6</f>
        <v>170</v>
      </c>
      <c r="D6">
        <v>0</v>
      </c>
      <c r="E6" s="12">
        <f>B6</f>
        <v>170</v>
      </c>
      <c r="F6">
        <v>0</v>
      </c>
      <c r="I6" t="s">
        <v>10</v>
      </c>
      <c r="J6" t="s">
        <v>11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Data!B7</f>
        <v>173</v>
      </c>
      <c r="C7">
        <f>+IF(B7-C6&gt;$C$3,C6+$C$3,B7)</f>
        <v>170.1</v>
      </c>
      <c r="D7">
        <f>+IF(AND(B7=C7,B6&gt;C6,B6&gt;=C7),1,0)</f>
        <v>0</v>
      </c>
      <c r="E7">
        <f aca="true" t="shared" si="0" ref="E7:E70">+IF(B7-E6&gt;$E$4,E6+$E$4,B7)</f>
        <v>170.0998614666101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Data!B8</f>
        <v>150</v>
      </c>
      <c r="C8">
        <f>+IF(B8-C7&gt;$C$3,C7+$C$3,B8)</f>
        <v>150</v>
      </c>
      <c r="D8">
        <f>+IF(AND(B8=C8,B7&gt;C7,B7&gt;=C8),1,0)</f>
        <v>1</v>
      </c>
      <c r="E8">
        <f t="shared" si="0"/>
        <v>150</v>
      </c>
      <c r="F8">
        <f aca="true" t="shared" si="1" ref="F8:F71">+IF(AND(B8=E8,B7&gt;E7,B7&gt;=E8),1,0)</f>
        <v>1</v>
      </c>
      <c r="H8" s="13">
        <v>38384</v>
      </c>
    </row>
    <row r="9" spans="1:13" ht="12.75">
      <c r="A9" s="1">
        <v>38474</v>
      </c>
      <c r="B9">
        <f>Data!B9</f>
        <v>142</v>
      </c>
      <c r="C9">
        <f>+IF(B9-C8&gt;$C$3,C8+$C$3,B9)</f>
        <v>142</v>
      </c>
      <c r="D9">
        <f>+IF(AND(B9=C9,B8&gt;C8,B8&gt;=C9),1,0)</f>
        <v>0</v>
      </c>
      <c r="E9">
        <f t="shared" si="0"/>
        <v>142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Data!B10</f>
        <v>142</v>
      </c>
      <c r="C10">
        <f aca="true" t="shared" si="2" ref="C10:C73">+IF(B10-C9&gt;$C$3,C9+$C$3,B10)</f>
        <v>142</v>
      </c>
      <c r="D10">
        <f aca="true" t="shared" si="3" ref="D10:D73">+IF(AND(B10=C10,B9&gt;C9,B9&gt;=C10),1,0)</f>
        <v>0</v>
      </c>
      <c r="E10">
        <f t="shared" si="0"/>
        <v>142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Data!B11</f>
        <v>137</v>
      </c>
      <c r="C11">
        <f t="shared" si="2"/>
        <v>137</v>
      </c>
      <c r="D11">
        <f t="shared" si="3"/>
        <v>0</v>
      </c>
      <c r="E11">
        <f t="shared" si="0"/>
        <v>137</v>
      </c>
      <c r="F11">
        <f t="shared" si="1"/>
        <v>0</v>
      </c>
      <c r="H11" s="13">
        <v>38473</v>
      </c>
      <c r="I11" s="4">
        <f>+MAX(B$8:B$38)-MIN(B$8:B$38)</f>
        <v>61</v>
      </c>
      <c r="J11" s="4">
        <f>+MAX(C$8:C$38)-MIN(C$8:C$38)</f>
        <v>61</v>
      </c>
      <c r="K11" s="4">
        <f>+MAX(E$8:E$38)-MIN(E$8:E$38)</f>
        <v>61</v>
      </c>
      <c r="L11" s="4">
        <f>+K11-J11</f>
        <v>0</v>
      </c>
      <c r="M11" s="4">
        <f>+I11-K11</f>
        <v>0</v>
      </c>
    </row>
    <row r="12" spans="1:13" ht="12.75">
      <c r="A12" s="1">
        <v>38477</v>
      </c>
      <c r="B12">
        <f>Data!B12</f>
        <v>136</v>
      </c>
      <c r="C12">
        <f t="shared" si="2"/>
        <v>136</v>
      </c>
      <c r="D12">
        <f t="shared" si="3"/>
        <v>0</v>
      </c>
      <c r="E12">
        <f t="shared" si="0"/>
        <v>136</v>
      </c>
      <c r="F12">
        <f t="shared" si="1"/>
        <v>0</v>
      </c>
      <c r="H12" s="13">
        <v>38504</v>
      </c>
      <c r="I12" s="4">
        <f>+MAX(B$39:B$68)-MIN(B$39:B$68)</f>
        <v>43</v>
      </c>
      <c r="J12" s="4">
        <f>+MAX(C$39:C$68)-MIN(C$39:C$68)</f>
        <v>43</v>
      </c>
      <c r="K12" s="4">
        <f>+MAX(E$39:E$68)-MIN(E$39:E$68)</f>
        <v>43</v>
      </c>
      <c r="L12" s="4">
        <f>+K12-J12</f>
        <v>0</v>
      </c>
      <c r="M12" s="4">
        <f>+I12-K12</f>
        <v>0</v>
      </c>
    </row>
    <row r="13" spans="1:13" ht="12.75">
      <c r="A13" s="1">
        <v>38478</v>
      </c>
      <c r="B13">
        <f>Data!B13</f>
        <v>132</v>
      </c>
      <c r="C13">
        <f t="shared" si="2"/>
        <v>132</v>
      </c>
      <c r="D13">
        <f t="shared" si="3"/>
        <v>0</v>
      </c>
      <c r="E13">
        <f t="shared" si="0"/>
        <v>132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Data!B14</f>
        <v>129</v>
      </c>
      <c r="C14">
        <f t="shared" si="2"/>
        <v>129</v>
      </c>
      <c r="D14">
        <f t="shared" si="3"/>
        <v>0</v>
      </c>
      <c r="E14">
        <f t="shared" si="0"/>
        <v>129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Data!B15</f>
        <v>124</v>
      </c>
      <c r="C15">
        <f t="shared" si="2"/>
        <v>124</v>
      </c>
      <c r="D15">
        <f t="shared" si="3"/>
        <v>0</v>
      </c>
      <c r="E15">
        <f t="shared" si="0"/>
        <v>124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Data!B16</f>
        <v>118</v>
      </c>
      <c r="C16">
        <f t="shared" si="2"/>
        <v>118</v>
      </c>
      <c r="D16">
        <f t="shared" si="3"/>
        <v>0</v>
      </c>
      <c r="E16">
        <f t="shared" si="0"/>
        <v>118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Data!B17</f>
        <v>112</v>
      </c>
      <c r="C17">
        <f t="shared" si="2"/>
        <v>112</v>
      </c>
      <c r="D17">
        <f t="shared" si="3"/>
        <v>0</v>
      </c>
      <c r="E17">
        <f t="shared" si="0"/>
        <v>112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Data!B18</f>
        <v>110</v>
      </c>
      <c r="C18">
        <f t="shared" si="2"/>
        <v>110</v>
      </c>
      <c r="D18">
        <f t="shared" si="3"/>
        <v>0</v>
      </c>
      <c r="E18">
        <f t="shared" si="0"/>
        <v>110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Data!B19</f>
        <v>112</v>
      </c>
      <c r="C19">
        <f t="shared" si="2"/>
        <v>110.1</v>
      </c>
      <c r="D19">
        <f t="shared" si="3"/>
        <v>0</v>
      </c>
      <c r="E19">
        <f t="shared" si="0"/>
        <v>110.09986146661011</v>
      </c>
      <c r="F19">
        <f t="shared" si="1"/>
        <v>0</v>
      </c>
      <c r="H19" t="s">
        <v>9</v>
      </c>
      <c r="I19" s="14">
        <f>+AVERAGE(I7:I18)</f>
        <v>52</v>
      </c>
      <c r="J19" s="14">
        <f>+AVERAGE(J7:J18)</f>
        <v>52</v>
      </c>
      <c r="K19" s="14">
        <f>+AVERAGE(K7:K18)</f>
        <v>52</v>
      </c>
      <c r="L19" s="14">
        <f>+AVERAGE(L7:L18)</f>
        <v>0</v>
      </c>
      <c r="M19" s="14">
        <f>+AVERAGE(M7:M18)</f>
        <v>0</v>
      </c>
    </row>
    <row r="20" spans="1:6" ht="12.75">
      <c r="A20" s="1">
        <v>38485</v>
      </c>
      <c r="B20">
        <f>Data!B20</f>
        <v>120</v>
      </c>
      <c r="C20">
        <f t="shared" si="2"/>
        <v>110.19999999999999</v>
      </c>
      <c r="D20">
        <f t="shared" si="3"/>
        <v>0</v>
      </c>
      <c r="E20">
        <f t="shared" si="0"/>
        <v>110.19972293322022</v>
      </c>
      <c r="F20">
        <f t="shared" si="1"/>
        <v>0</v>
      </c>
    </row>
    <row r="21" spans="1:8" ht="12.75">
      <c r="A21" s="1">
        <v>38486</v>
      </c>
      <c r="B21">
        <f>Data!B21</f>
        <v>119</v>
      </c>
      <c r="C21">
        <f t="shared" si="2"/>
        <v>110.29999999999998</v>
      </c>
      <c r="D21">
        <f t="shared" si="3"/>
        <v>0</v>
      </c>
      <c r="E21">
        <f t="shared" si="0"/>
        <v>110.29958439983032</v>
      </c>
      <c r="F21">
        <f t="shared" si="1"/>
        <v>0</v>
      </c>
      <c r="H21" s="15"/>
    </row>
    <row r="22" spans="1:6" ht="12.75">
      <c r="A22" s="1">
        <v>38487</v>
      </c>
      <c r="B22">
        <f>Data!B22</f>
        <v>120</v>
      </c>
      <c r="C22">
        <f t="shared" si="2"/>
        <v>110.39999999999998</v>
      </c>
      <c r="D22">
        <f t="shared" si="3"/>
        <v>0</v>
      </c>
      <c r="E22">
        <f t="shared" si="0"/>
        <v>110.39944586644043</v>
      </c>
      <c r="F22">
        <f t="shared" si="1"/>
        <v>0</v>
      </c>
    </row>
    <row r="23" spans="1:6" ht="12.75">
      <c r="A23" s="1">
        <v>38488</v>
      </c>
      <c r="B23">
        <f>Data!B23</f>
        <v>114</v>
      </c>
      <c r="C23">
        <f t="shared" si="2"/>
        <v>110.49999999999997</v>
      </c>
      <c r="D23">
        <f t="shared" si="3"/>
        <v>0</v>
      </c>
      <c r="E23">
        <f t="shared" si="0"/>
        <v>110.49930733305054</v>
      </c>
      <c r="F23">
        <f t="shared" si="1"/>
        <v>0</v>
      </c>
    </row>
    <row r="24" spans="1:6" ht="12.75">
      <c r="A24" s="1">
        <v>38489</v>
      </c>
      <c r="B24">
        <f>Data!B24</f>
        <v>112</v>
      </c>
      <c r="C24">
        <f t="shared" si="2"/>
        <v>110.59999999999997</v>
      </c>
      <c r="D24">
        <f t="shared" si="3"/>
        <v>0</v>
      </c>
      <c r="E24">
        <f t="shared" si="0"/>
        <v>110.59916879966065</v>
      </c>
      <c r="F24">
        <f t="shared" si="1"/>
        <v>0</v>
      </c>
    </row>
    <row r="25" spans="1:6" ht="12.75">
      <c r="A25" s="1">
        <v>38490</v>
      </c>
      <c r="B25">
        <f>Data!B25</f>
        <v>111</v>
      </c>
      <c r="C25">
        <f t="shared" si="2"/>
        <v>110.69999999999996</v>
      </c>
      <c r="D25">
        <f t="shared" si="3"/>
        <v>0</v>
      </c>
      <c r="E25">
        <f t="shared" si="0"/>
        <v>110.69903026627075</v>
      </c>
      <c r="F25">
        <f t="shared" si="1"/>
        <v>0</v>
      </c>
    </row>
    <row r="26" spans="1:6" ht="12.75">
      <c r="A26" s="1">
        <v>38491</v>
      </c>
      <c r="B26">
        <f>Data!B26</f>
        <v>111</v>
      </c>
      <c r="C26">
        <f t="shared" si="2"/>
        <v>110.79999999999995</v>
      </c>
      <c r="D26">
        <f t="shared" si="3"/>
        <v>0</v>
      </c>
      <c r="E26">
        <f t="shared" si="0"/>
        <v>110.79889173288086</v>
      </c>
      <c r="F26">
        <f t="shared" si="1"/>
        <v>0</v>
      </c>
    </row>
    <row r="27" spans="1:6" ht="12.75">
      <c r="A27" s="1">
        <v>38492</v>
      </c>
      <c r="B27">
        <f>Data!B27</f>
        <v>110</v>
      </c>
      <c r="C27">
        <f t="shared" si="2"/>
        <v>110</v>
      </c>
      <c r="D27">
        <f t="shared" si="3"/>
        <v>1</v>
      </c>
      <c r="E27">
        <f t="shared" si="0"/>
        <v>110</v>
      </c>
      <c r="F27">
        <f t="shared" si="1"/>
        <v>1</v>
      </c>
    </row>
    <row r="28" spans="1:6" ht="12.75">
      <c r="A28" s="1">
        <v>38493</v>
      </c>
      <c r="B28">
        <f>Data!B28</f>
        <v>109</v>
      </c>
      <c r="C28">
        <f t="shared" si="2"/>
        <v>109</v>
      </c>
      <c r="D28">
        <f t="shared" si="3"/>
        <v>0</v>
      </c>
      <c r="E28">
        <f t="shared" si="0"/>
        <v>109</v>
      </c>
      <c r="F28">
        <f t="shared" si="1"/>
        <v>0</v>
      </c>
    </row>
    <row r="29" spans="1:6" ht="12.75">
      <c r="A29" s="1">
        <v>38494</v>
      </c>
      <c r="B29">
        <f>Data!B29</f>
        <v>105</v>
      </c>
      <c r="C29">
        <f t="shared" si="2"/>
        <v>105</v>
      </c>
      <c r="D29">
        <f t="shared" si="3"/>
        <v>0</v>
      </c>
      <c r="E29">
        <f t="shared" si="0"/>
        <v>105</v>
      </c>
      <c r="F29">
        <f t="shared" si="1"/>
        <v>0</v>
      </c>
    </row>
    <row r="30" spans="1:6" ht="12.75">
      <c r="A30" s="1">
        <v>38495</v>
      </c>
      <c r="B30">
        <f>Data!B30</f>
        <v>104</v>
      </c>
      <c r="C30">
        <f t="shared" si="2"/>
        <v>104</v>
      </c>
      <c r="D30">
        <f t="shared" si="3"/>
        <v>0</v>
      </c>
      <c r="E30">
        <f t="shared" si="0"/>
        <v>104</v>
      </c>
      <c r="F30">
        <f t="shared" si="1"/>
        <v>0</v>
      </c>
    </row>
    <row r="31" spans="1:6" ht="12.75">
      <c r="A31" s="1">
        <v>38496</v>
      </c>
      <c r="B31">
        <f>Data!B31</f>
        <v>102</v>
      </c>
      <c r="C31">
        <f t="shared" si="2"/>
        <v>102</v>
      </c>
      <c r="D31">
        <f t="shared" si="3"/>
        <v>0</v>
      </c>
      <c r="E31">
        <f t="shared" si="0"/>
        <v>102</v>
      </c>
      <c r="F31">
        <f t="shared" si="1"/>
        <v>0</v>
      </c>
    </row>
    <row r="32" spans="1:6" ht="12.75">
      <c r="A32" s="1">
        <v>38497</v>
      </c>
      <c r="B32">
        <f>Data!B32</f>
        <v>101</v>
      </c>
      <c r="C32">
        <f t="shared" si="2"/>
        <v>101</v>
      </c>
      <c r="D32">
        <f t="shared" si="3"/>
        <v>0</v>
      </c>
      <c r="E32">
        <f t="shared" si="0"/>
        <v>101</v>
      </c>
      <c r="F32">
        <f t="shared" si="1"/>
        <v>0</v>
      </c>
    </row>
    <row r="33" spans="1:6" ht="12.75">
      <c r="A33" s="1">
        <v>38498</v>
      </c>
      <c r="B33">
        <f>Data!B33</f>
        <v>100</v>
      </c>
      <c r="C33">
        <f t="shared" si="2"/>
        <v>100</v>
      </c>
      <c r="D33">
        <f t="shared" si="3"/>
        <v>0</v>
      </c>
      <c r="E33">
        <f t="shared" si="0"/>
        <v>100</v>
      </c>
      <c r="F33">
        <f t="shared" si="1"/>
        <v>0</v>
      </c>
    </row>
    <row r="34" spans="1:6" ht="12.75">
      <c r="A34" s="1">
        <v>38499</v>
      </c>
      <c r="B34">
        <f>Data!B34</f>
        <v>99</v>
      </c>
      <c r="C34">
        <f t="shared" si="2"/>
        <v>99</v>
      </c>
      <c r="D34">
        <f t="shared" si="3"/>
        <v>0</v>
      </c>
      <c r="E34">
        <f t="shared" si="0"/>
        <v>99</v>
      </c>
      <c r="F34">
        <f t="shared" si="1"/>
        <v>0</v>
      </c>
    </row>
    <row r="35" spans="1:6" ht="12.75">
      <c r="A35" s="1">
        <v>38500</v>
      </c>
      <c r="B35">
        <f>Data!B35</f>
        <v>96</v>
      </c>
      <c r="C35">
        <f t="shared" si="2"/>
        <v>96</v>
      </c>
      <c r="D35">
        <f t="shared" si="3"/>
        <v>0</v>
      </c>
      <c r="E35">
        <f t="shared" si="0"/>
        <v>96</v>
      </c>
      <c r="F35">
        <f t="shared" si="1"/>
        <v>0</v>
      </c>
    </row>
    <row r="36" spans="1:6" ht="12.75">
      <c r="A36" s="1">
        <v>38501</v>
      </c>
      <c r="B36">
        <f>Data!B36</f>
        <v>92</v>
      </c>
      <c r="C36">
        <f t="shared" si="2"/>
        <v>92</v>
      </c>
      <c r="D36">
        <f t="shared" si="3"/>
        <v>0</v>
      </c>
      <c r="E36">
        <f t="shared" si="0"/>
        <v>92</v>
      </c>
      <c r="F36">
        <f t="shared" si="1"/>
        <v>0</v>
      </c>
    </row>
    <row r="37" spans="1:6" ht="12.75">
      <c r="A37" s="1">
        <v>38502</v>
      </c>
      <c r="B37">
        <f>Data!B37</f>
        <v>90</v>
      </c>
      <c r="C37">
        <f t="shared" si="2"/>
        <v>90</v>
      </c>
      <c r="D37">
        <f t="shared" si="3"/>
        <v>0</v>
      </c>
      <c r="E37">
        <f t="shared" si="0"/>
        <v>90</v>
      </c>
      <c r="F37">
        <f t="shared" si="1"/>
        <v>0</v>
      </c>
    </row>
    <row r="38" spans="1:6" ht="12.75">
      <c r="A38" s="1">
        <v>38503</v>
      </c>
      <c r="B38">
        <f>Data!B38</f>
        <v>89</v>
      </c>
      <c r="C38">
        <f t="shared" si="2"/>
        <v>89</v>
      </c>
      <c r="D38">
        <f t="shared" si="3"/>
        <v>0</v>
      </c>
      <c r="E38">
        <f t="shared" si="0"/>
        <v>89</v>
      </c>
      <c r="F38">
        <f t="shared" si="1"/>
        <v>0</v>
      </c>
    </row>
    <row r="39" spans="1:6" ht="12.75">
      <c r="A39" s="1">
        <v>38504</v>
      </c>
      <c r="B39">
        <f>Data!B39</f>
        <v>88</v>
      </c>
      <c r="C39">
        <f t="shared" si="2"/>
        <v>88</v>
      </c>
      <c r="D39">
        <f t="shared" si="3"/>
        <v>0</v>
      </c>
      <c r="E39">
        <f t="shared" si="0"/>
        <v>88</v>
      </c>
      <c r="F39">
        <f t="shared" si="1"/>
        <v>0</v>
      </c>
    </row>
    <row r="40" spans="1:6" ht="12.75">
      <c r="A40" s="1">
        <v>38505</v>
      </c>
      <c r="B40">
        <f>Data!B40</f>
        <v>85</v>
      </c>
      <c r="C40">
        <f t="shared" si="2"/>
        <v>85</v>
      </c>
      <c r="D40">
        <f t="shared" si="3"/>
        <v>0</v>
      </c>
      <c r="E40">
        <f t="shared" si="0"/>
        <v>85</v>
      </c>
      <c r="F40">
        <f t="shared" si="1"/>
        <v>0</v>
      </c>
    </row>
    <row r="41" spans="1:10" ht="12.75">
      <c r="A41" s="1">
        <v>38506</v>
      </c>
      <c r="B41">
        <f>Data!B41</f>
        <v>85</v>
      </c>
      <c r="C41">
        <f t="shared" si="2"/>
        <v>85</v>
      </c>
      <c r="D41">
        <f t="shared" si="3"/>
        <v>0</v>
      </c>
      <c r="E41">
        <f t="shared" si="0"/>
        <v>85</v>
      </c>
      <c r="F41">
        <f t="shared" si="1"/>
        <v>0</v>
      </c>
      <c r="J41" s="15"/>
    </row>
    <row r="42" spans="1:6" ht="12.75">
      <c r="A42" s="1">
        <v>38507</v>
      </c>
      <c r="B42">
        <f>Data!B42</f>
        <v>87</v>
      </c>
      <c r="C42">
        <f t="shared" si="2"/>
        <v>85.1</v>
      </c>
      <c r="D42">
        <f t="shared" si="3"/>
        <v>0</v>
      </c>
      <c r="E42">
        <f t="shared" si="0"/>
        <v>85.09986146661011</v>
      </c>
      <c r="F42">
        <f t="shared" si="1"/>
        <v>0</v>
      </c>
    </row>
    <row r="43" spans="1:6" ht="12.75">
      <c r="A43" s="1">
        <v>38508</v>
      </c>
      <c r="B43">
        <f>Data!B43</f>
        <v>83</v>
      </c>
      <c r="C43">
        <f t="shared" si="2"/>
        <v>83</v>
      </c>
      <c r="D43">
        <f t="shared" si="3"/>
        <v>1</v>
      </c>
      <c r="E43">
        <f t="shared" si="0"/>
        <v>83</v>
      </c>
      <c r="F43">
        <f t="shared" si="1"/>
        <v>1</v>
      </c>
    </row>
    <row r="44" spans="1:6" ht="12.75">
      <c r="A44" s="1">
        <v>38509</v>
      </c>
      <c r="B44">
        <f>Data!B44</f>
        <v>80</v>
      </c>
      <c r="C44">
        <f t="shared" si="2"/>
        <v>80</v>
      </c>
      <c r="D44">
        <f t="shared" si="3"/>
        <v>0</v>
      </c>
      <c r="E44">
        <f t="shared" si="0"/>
        <v>80</v>
      </c>
      <c r="F44">
        <f t="shared" si="1"/>
        <v>0</v>
      </c>
    </row>
    <row r="45" spans="1:6" ht="12.75">
      <c r="A45" s="1">
        <v>38510</v>
      </c>
      <c r="B45">
        <f>Data!B45</f>
        <v>79</v>
      </c>
      <c r="C45">
        <f t="shared" si="2"/>
        <v>79</v>
      </c>
      <c r="D45">
        <f t="shared" si="3"/>
        <v>0</v>
      </c>
      <c r="E45">
        <f t="shared" si="0"/>
        <v>79</v>
      </c>
      <c r="F45">
        <f t="shared" si="1"/>
        <v>0</v>
      </c>
    </row>
    <row r="46" spans="1:6" ht="12.75">
      <c r="A46" s="1">
        <v>38511</v>
      </c>
      <c r="B46">
        <f>Data!B46</f>
        <v>77</v>
      </c>
      <c r="C46">
        <f t="shared" si="2"/>
        <v>77</v>
      </c>
      <c r="D46">
        <f t="shared" si="3"/>
        <v>0</v>
      </c>
      <c r="E46">
        <f t="shared" si="0"/>
        <v>77</v>
      </c>
      <c r="F46">
        <f t="shared" si="1"/>
        <v>0</v>
      </c>
    </row>
    <row r="47" spans="1:6" ht="12.75">
      <c r="A47" s="1">
        <v>38512</v>
      </c>
      <c r="B47">
        <f>Data!B47</f>
        <v>74</v>
      </c>
      <c r="C47">
        <f t="shared" si="2"/>
        <v>74</v>
      </c>
      <c r="D47">
        <f t="shared" si="3"/>
        <v>0</v>
      </c>
      <c r="E47">
        <f t="shared" si="0"/>
        <v>74</v>
      </c>
      <c r="F47">
        <f t="shared" si="1"/>
        <v>0</v>
      </c>
    </row>
    <row r="48" spans="1:6" ht="12.75">
      <c r="A48" s="1">
        <v>38513</v>
      </c>
      <c r="B48">
        <f>Data!B48</f>
        <v>70</v>
      </c>
      <c r="C48">
        <f t="shared" si="2"/>
        <v>70</v>
      </c>
      <c r="D48">
        <f t="shared" si="3"/>
        <v>0</v>
      </c>
      <c r="E48">
        <f t="shared" si="0"/>
        <v>70</v>
      </c>
      <c r="F48">
        <f t="shared" si="1"/>
        <v>0</v>
      </c>
    </row>
    <row r="49" spans="1:6" ht="12.75">
      <c r="A49" s="1">
        <v>38514</v>
      </c>
      <c r="B49">
        <f>Data!B49</f>
        <v>72</v>
      </c>
      <c r="C49">
        <f t="shared" si="2"/>
        <v>70.1</v>
      </c>
      <c r="D49">
        <f t="shared" si="3"/>
        <v>0</v>
      </c>
      <c r="E49">
        <f t="shared" si="0"/>
        <v>70.09986146661011</v>
      </c>
      <c r="F49">
        <f t="shared" si="1"/>
        <v>0</v>
      </c>
    </row>
    <row r="50" spans="1:6" ht="12.75">
      <c r="A50" s="1">
        <v>38515</v>
      </c>
      <c r="B50">
        <f>Data!B50</f>
        <v>68</v>
      </c>
      <c r="C50">
        <f t="shared" si="2"/>
        <v>68</v>
      </c>
      <c r="D50">
        <f t="shared" si="3"/>
        <v>1</v>
      </c>
      <c r="E50">
        <f t="shared" si="0"/>
        <v>68</v>
      </c>
      <c r="F50">
        <f t="shared" si="1"/>
        <v>1</v>
      </c>
    </row>
    <row r="51" spans="1:6" ht="12.75">
      <c r="A51" s="1">
        <v>38516</v>
      </c>
      <c r="B51">
        <f>Data!B51</f>
        <v>70</v>
      </c>
      <c r="C51">
        <f t="shared" si="2"/>
        <v>68.1</v>
      </c>
      <c r="D51">
        <f t="shared" si="3"/>
        <v>0</v>
      </c>
      <c r="E51">
        <f t="shared" si="0"/>
        <v>68.09986146661011</v>
      </c>
      <c r="F51">
        <f t="shared" si="1"/>
        <v>0</v>
      </c>
    </row>
    <row r="52" spans="1:6" ht="12.75">
      <c r="A52" s="1">
        <v>38517</v>
      </c>
      <c r="B52">
        <f>Data!B52</f>
        <v>73</v>
      </c>
      <c r="C52">
        <f t="shared" si="2"/>
        <v>68.19999999999999</v>
      </c>
      <c r="D52">
        <f t="shared" si="3"/>
        <v>0</v>
      </c>
      <c r="E52">
        <f t="shared" si="0"/>
        <v>68.19972293322022</v>
      </c>
      <c r="F52">
        <f t="shared" si="1"/>
        <v>0</v>
      </c>
    </row>
    <row r="53" spans="1:6" ht="12.75">
      <c r="A53" s="1">
        <v>38518</v>
      </c>
      <c r="B53">
        <f>Data!B53</f>
        <v>80</v>
      </c>
      <c r="C53">
        <f t="shared" si="2"/>
        <v>68.29999999999998</v>
      </c>
      <c r="D53">
        <f t="shared" si="3"/>
        <v>0</v>
      </c>
      <c r="E53">
        <f t="shared" si="0"/>
        <v>68.29958439983032</v>
      </c>
      <c r="F53">
        <f t="shared" si="1"/>
        <v>0</v>
      </c>
    </row>
    <row r="54" spans="1:6" ht="12.75">
      <c r="A54" s="1">
        <v>38519</v>
      </c>
      <c r="B54">
        <f>Data!B54</f>
        <v>75</v>
      </c>
      <c r="C54">
        <f t="shared" si="2"/>
        <v>68.39999999999998</v>
      </c>
      <c r="D54">
        <f t="shared" si="3"/>
        <v>0</v>
      </c>
      <c r="E54">
        <f t="shared" si="0"/>
        <v>68.39944586644043</v>
      </c>
      <c r="F54">
        <f t="shared" si="1"/>
        <v>0</v>
      </c>
    </row>
    <row r="55" spans="1:6" ht="12.75">
      <c r="A55" s="1">
        <v>38520</v>
      </c>
      <c r="B55">
        <f>Data!B55</f>
        <v>73</v>
      </c>
      <c r="C55">
        <f t="shared" si="2"/>
        <v>68.49999999999997</v>
      </c>
      <c r="D55">
        <f t="shared" si="3"/>
        <v>0</v>
      </c>
      <c r="E55">
        <f t="shared" si="0"/>
        <v>68.49930733305054</v>
      </c>
      <c r="F55">
        <f t="shared" si="1"/>
        <v>0</v>
      </c>
    </row>
    <row r="56" spans="1:6" ht="12.75">
      <c r="A56" s="1">
        <v>38521</v>
      </c>
      <c r="B56">
        <f>Data!B56</f>
        <v>71</v>
      </c>
      <c r="C56">
        <f t="shared" si="2"/>
        <v>68.59999999999997</v>
      </c>
      <c r="D56">
        <f t="shared" si="3"/>
        <v>0</v>
      </c>
      <c r="E56">
        <f t="shared" si="0"/>
        <v>68.59916879966065</v>
      </c>
      <c r="F56">
        <f t="shared" si="1"/>
        <v>0</v>
      </c>
    </row>
    <row r="57" spans="1:6" ht="12.75">
      <c r="A57" s="1">
        <v>38522</v>
      </c>
      <c r="B57">
        <f>Data!B57</f>
        <v>68</v>
      </c>
      <c r="C57">
        <f t="shared" si="2"/>
        <v>68</v>
      </c>
      <c r="D57">
        <f t="shared" si="3"/>
        <v>1</v>
      </c>
      <c r="E57">
        <f t="shared" si="0"/>
        <v>68</v>
      </c>
      <c r="F57">
        <f t="shared" si="1"/>
        <v>1</v>
      </c>
    </row>
    <row r="58" spans="1:6" ht="12.75">
      <c r="A58" s="1">
        <v>38523</v>
      </c>
      <c r="B58">
        <f>Data!B58</f>
        <v>69</v>
      </c>
      <c r="C58">
        <f t="shared" si="2"/>
        <v>68.1</v>
      </c>
      <c r="D58">
        <f t="shared" si="3"/>
        <v>0</v>
      </c>
      <c r="E58">
        <f t="shared" si="0"/>
        <v>68.09986146661011</v>
      </c>
      <c r="F58">
        <f t="shared" si="1"/>
        <v>0</v>
      </c>
    </row>
    <row r="59" spans="1:6" ht="12.75">
      <c r="A59" s="1">
        <v>38524</v>
      </c>
      <c r="B59">
        <f>Data!B59</f>
        <v>65</v>
      </c>
      <c r="C59">
        <f t="shared" si="2"/>
        <v>65</v>
      </c>
      <c r="D59">
        <f t="shared" si="3"/>
        <v>1</v>
      </c>
      <c r="E59">
        <f t="shared" si="0"/>
        <v>65</v>
      </c>
      <c r="F59">
        <f t="shared" si="1"/>
        <v>1</v>
      </c>
    </row>
    <row r="60" spans="1:6" ht="12.75">
      <c r="A60" s="1">
        <v>38525</v>
      </c>
      <c r="B60">
        <f>Data!B60</f>
        <v>63</v>
      </c>
      <c r="C60">
        <f t="shared" si="2"/>
        <v>63</v>
      </c>
      <c r="D60">
        <f t="shared" si="3"/>
        <v>0</v>
      </c>
      <c r="E60">
        <f t="shared" si="0"/>
        <v>63</v>
      </c>
      <c r="F60">
        <f t="shared" si="1"/>
        <v>0</v>
      </c>
    </row>
    <row r="61" spans="1:6" ht="12.75">
      <c r="A61" s="1">
        <v>38526</v>
      </c>
      <c r="B61">
        <f>Data!B61</f>
        <v>62</v>
      </c>
      <c r="C61">
        <f t="shared" si="2"/>
        <v>62</v>
      </c>
      <c r="D61">
        <f t="shared" si="3"/>
        <v>0</v>
      </c>
      <c r="E61">
        <f t="shared" si="0"/>
        <v>62</v>
      </c>
      <c r="F61">
        <f t="shared" si="1"/>
        <v>0</v>
      </c>
    </row>
    <row r="62" spans="1:6" ht="12.75">
      <c r="A62" s="1">
        <v>38527</v>
      </c>
      <c r="B62">
        <f>Data!B62</f>
        <v>62</v>
      </c>
      <c r="C62">
        <f t="shared" si="2"/>
        <v>62</v>
      </c>
      <c r="D62">
        <f t="shared" si="3"/>
        <v>0</v>
      </c>
      <c r="E62">
        <f t="shared" si="0"/>
        <v>62</v>
      </c>
      <c r="F62">
        <f t="shared" si="1"/>
        <v>0</v>
      </c>
    </row>
    <row r="63" spans="1:6" ht="12.75">
      <c r="A63" s="1">
        <v>38528</v>
      </c>
      <c r="B63">
        <f>Data!B63</f>
        <v>59</v>
      </c>
      <c r="C63">
        <f t="shared" si="2"/>
        <v>59</v>
      </c>
      <c r="D63">
        <f t="shared" si="3"/>
        <v>0</v>
      </c>
      <c r="E63">
        <f t="shared" si="0"/>
        <v>59</v>
      </c>
      <c r="F63">
        <f t="shared" si="1"/>
        <v>0</v>
      </c>
    </row>
    <row r="64" spans="1:6" ht="12.75">
      <c r="A64" s="1">
        <v>38529</v>
      </c>
      <c r="B64">
        <f>Data!B64</f>
        <v>56</v>
      </c>
      <c r="C64">
        <f t="shared" si="2"/>
        <v>56</v>
      </c>
      <c r="D64">
        <f t="shared" si="3"/>
        <v>0</v>
      </c>
      <c r="E64">
        <f t="shared" si="0"/>
        <v>56</v>
      </c>
      <c r="F64">
        <f t="shared" si="1"/>
        <v>0</v>
      </c>
    </row>
    <row r="65" spans="1:6" ht="12.75">
      <c r="A65" s="1">
        <v>38530</v>
      </c>
      <c r="B65">
        <f>Data!B65</f>
        <v>55</v>
      </c>
      <c r="C65">
        <f t="shared" si="2"/>
        <v>55</v>
      </c>
      <c r="D65">
        <f t="shared" si="3"/>
        <v>0</v>
      </c>
      <c r="E65">
        <f t="shared" si="0"/>
        <v>55</v>
      </c>
      <c r="F65">
        <f t="shared" si="1"/>
        <v>0</v>
      </c>
    </row>
    <row r="66" spans="1:6" ht="12.75">
      <c r="A66" s="1">
        <v>38531</v>
      </c>
      <c r="B66">
        <f>Data!B66</f>
        <v>49</v>
      </c>
      <c r="C66">
        <f t="shared" si="2"/>
        <v>49</v>
      </c>
      <c r="D66">
        <f t="shared" si="3"/>
        <v>0</v>
      </c>
      <c r="E66">
        <f t="shared" si="0"/>
        <v>49</v>
      </c>
      <c r="F66">
        <f t="shared" si="1"/>
        <v>0</v>
      </c>
    </row>
    <row r="67" spans="1:6" ht="12.75">
      <c r="A67" s="1">
        <v>38532</v>
      </c>
      <c r="B67">
        <f>Data!B67</f>
        <v>46</v>
      </c>
      <c r="C67">
        <f t="shared" si="2"/>
        <v>46</v>
      </c>
      <c r="D67">
        <f t="shared" si="3"/>
        <v>0</v>
      </c>
      <c r="E67">
        <f t="shared" si="0"/>
        <v>46</v>
      </c>
      <c r="F67">
        <f t="shared" si="1"/>
        <v>0</v>
      </c>
    </row>
    <row r="68" spans="1:6" ht="12.75">
      <c r="A68" s="1">
        <v>38533</v>
      </c>
      <c r="B68">
        <f>Data!B68</f>
        <v>45</v>
      </c>
      <c r="C68">
        <f t="shared" si="2"/>
        <v>45</v>
      </c>
      <c r="D68">
        <f t="shared" si="3"/>
        <v>0</v>
      </c>
      <c r="E68">
        <f t="shared" si="0"/>
        <v>45</v>
      </c>
      <c r="F68">
        <f t="shared" si="1"/>
        <v>0</v>
      </c>
    </row>
    <row r="69" spans="1:6" ht="12.75">
      <c r="A69" s="1">
        <v>38534</v>
      </c>
      <c r="B69">
        <f>Data!B69</f>
        <v>44</v>
      </c>
      <c r="C69">
        <f t="shared" si="2"/>
        <v>44</v>
      </c>
      <c r="D69">
        <f t="shared" si="3"/>
        <v>0</v>
      </c>
      <c r="E69">
        <f t="shared" si="0"/>
        <v>44</v>
      </c>
      <c r="F69">
        <f t="shared" si="1"/>
        <v>0</v>
      </c>
    </row>
    <row r="70" spans="1:6" ht="12.75">
      <c r="A70" s="1">
        <v>38535</v>
      </c>
      <c r="B70">
        <f>Data!B70</f>
        <v>35</v>
      </c>
      <c r="C70">
        <f t="shared" si="2"/>
        <v>35</v>
      </c>
      <c r="D70">
        <f t="shared" si="3"/>
        <v>0</v>
      </c>
      <c r="E70">
        <f t="shared" si="0"/>
        <v>35</v>
      </c>
      <c r="F70">
        <f t="shared" si="1"/>
        <v>0</v>
      </c>
    </row>
    <row r="71" spans="1:6" ht="12.75">
      <c r="A71" s="1">
        <v>38536</v>
      </c>
      <c r="B71">
        <f>Data!B71</f>
        <v>34</v>
      </c>
      <c r="C71">
        <f t="shared" si="2"/>
        <v>34</v>
      </c>
      <c r="D71">
        <f t="shared" si="3"/>
        <v>0</v>
      </c>
      <c r="E71">
        <f>+IF(B71-E70&gt;$E$4,E70+$E$4,B71)</f>
        <v>34</v>
      </c>
      <c r="F71">
        <f t="shared" si="1"/>
        <v>0</v>
      </c>
    </row>
    <row r="72" spans="1:6" ht="12.75">
      <c r="A72" s="1">
        <v>38537</v>
      </c>
      <c r="B72">
        <f>Data!B72</f>
        <v>33</v>
      </c>
      <c r="C72">
        <f t="shared" si="2"/>
        <v>33</v>
      </c>
      <c r="D72">
        <f t="shared" si="3"/>
        <v>0</v>
      </c>
      <c r="E72">
        <f>+IF(B72-E71&gt;$E$4,E71+$E$4,B72)</f>
        <v>33</v>
      </c>
      <c r="F72">
        <f>+IF(AND(B72=E72,B71&gt;E71,B71&gt;=E72),1,0)</f>
        <v>0</v>
      </c>
    </row>
    <row r="73" spans="1:6" ht="12.75">
      <c r="A73" s="1">
        <v>38538</v>
      </c>
      <c r="B73">
        <f>Data!B73</f>
        <v>32</v>
      </c>
      <c r="C73">
        <f t="shared" si="2"/>
        <v>32</v>
      </c>
      <c r="D73">
        <f t="shared" si="3"/>
        <v>0</v>
      </c>
      <c r="E73">
        <f>+IF(B73-E72&gt;$E$4,E72+$E$4,B73)</f>
        <v>32</v>
      </c>
      <c r="F73">
        <f>+IF(AND(B73=E73,B72&gt;E72,B72&gt;=E73),1,0)</f>
        <v>0</v>
      </c>
    </row>
    <row r="75" spans="2:6" ht="12.75">
      <c r="B75">
        <f>AVERAGE(B8:B73)</f>
        <v>88.10606060606061</v>
      </c>
      <c r="C75" s="14">
        <f>AVERAGE(C8:C73)/B75</f>
        <v>0.9876182287188305</v>
      </c>
      <c r="D75">
        <f>SUM(D6:D73)</f>
        <v>6</v>
      </c>
      <c r="E75" s="14">
        <f>(AVERAGE(E8:E73)-AVERAGE(C8:C73))/B75</f>
        <v>-1.429407290347552E-06</v>
      </c>
      <c r="F75">
        <f>SUM(F6:F73)</f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39</v>
      </c>
      <c r="F1" s="2" t="s">
        <v>20</v>
      </c>
      <c r="G1" t="s">
        <v>21</v>
      </c>
      <c r="H1" s="25" t="str">
        <f>G1</f>
        <v>Nt</v>
      </c>
      <c r="K1" t="s">
        <v>1</v>
      </c>
      <c r="M1">
        <f>+AVERAGE(B6:B74)</f>
        <v>9.04296875</v>
      </c>
    </row>
    <row r="2" spans="3:13" ht="12.75">
      <c r="C2" t="s">
        <v>2</v>
      </c>
      <c r="E2" s="3"/>
      <c r="F2" s="4">
        <f>+C3</f>
        <v>0.24</v>
      </c>
      <c r="G2">
        <f>D3</f>
        <v>9</v>
      </c>
      <c r="H2" s="25">
        <f>G2</f>
        <v>9</v>
      </c>
      <c r="L2" s="5" t="s">
        <v>3</v>
      </c>
      <c r="M2" s="5">
        <f>+J19/I19</f>
        <v>1</v>
      </c>
    </row>
    <row r="3" spans="3:13" ht="12.75">
      <c r="C3" s="6">
        <v>0.24</v>
      </c>
      <c r="D3" s="6">
        <f>+D75</f>
        <v>9</v>
      </c>
      <c r="E3" s="7">
        <v>-0.62</v>
      </c>
      <c r="F3" s="4"/>
      <c r="G3" s="25">
        <v>1.5</v>
      </c>
      <c r="H3" s="25"/>
      <c r="J3" t="s">
        <v>4</v>
      </c>
      <c r="L3" s="8" t="s">
        <v>5</v>
      </c>
      <c r="M3" s="8">
        <f>+L19/I19</f>
        <v>0</v>
      </c>
    </row>
    <row r="4" spans="5:13" ht="12.75">
      <c r="E4" s="8">
        <f>+C3*2^(E3+0.618)</f>
        <v>0.23966751986424692</v>
      </c>
      <c r="F4" s="2">
        <f>F75</f>
        <v>9</v>
      </c>
      <c r="G4" s="25">
        <v>1.0418201970065346</v>
      </c>
      <c r="H4" s="25">
        <v>1</v>
      </c>
      <c r="J4" s="5">
        <f>+C3</f>
        <v>0.24</v>
      </c>
      <c r="K4" s="8">
        <f>+E4</f>
        <v>0.23966751986424692</v>
      </c>
      <c r="L4" s="9" t="s">
        <v>6</v>
      </c>
      <c r="M4" s="9">
        <f>+M19/I19</f>
        <v>0</v>
      </c>
    </row>
    <row r="5" spans="2:7" ht="12.75">
      <c r="B5" t="s">
        <v>28</v>
      </c>
      <c r="C5" t="s">
        <v>29</v>
      </c>
      <c r="D5" t="s">
        <v>7</v>
      </c>
      <c r="E5" t="s">
        <v>30</v>
      </c>
      <c r="F5" s="10" t="s">
        <v>7</v>
      </c>
      <c r="G5" s="11"/>
    </row>
    <row r="6" spans="1:13" ht="12.75">
      <c r="A6" s="1">
        <v>38471</v>
      </c>
      <c r="B6" s="22">
        <f>Data!M6</f>
        <v>7</v>
      </c>
      <c r="C6" s="12">
        <v>7</v>
      </c>
      <c r="D6">
        <f aca="true" t="shared" si="0" ref="D6:D14">+IF(AND(B6=C6,B5&gt;C5,B5&gt;=C6),1,0)</f>
        <v>1</v>
      </c>
      <c r="E6" s="12">
        <v>7</v>
      </c>
      <c r="F6">
        <f aca="true" t="shared" si="1" ref="F6:F14">+IF(AND(B6=E6,B5&gt;E5,B5&gt;=E6),1,0)</f>
        <v>1</v>
      </c>
      <c r="I6" t="s">
        <v>31</v>
      </c>
      <c r="J6" t="s">
        <v>32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 s="22">
        <f>Data!M7</f>
        <v>7</v>
      </c>
      <c r="C7">
        <f aca="true" t="shared" si="2" ref="C7:C16">+IF(B7-C6&gt;$C$3,C6+$C$3,B7)</f>
        <v>7</v>
      </c>
      <c r="D7">
        <f t="shared" si="0"/>
        <v>0</v>
      </c>
      <c r="E7">
        <f aca="true" t="shared" si="3" ref="E7:E21">+IF(B7-E6&gt;$E$4,E6+$E$4,B7)</f>
        <v>7</v>
      </c>
      <c r="F7">
        <f t="shared" si="1"/>
        <v>0</v>
      </c>
      <c r="H7" s="13">
        <v>38353</v>
      </c>
    </row>
    <row r="8" spans="1:8" ht="12.75">
      <c r="A8" s="1">
        <v>38473</v>
      </c>
      <c r="B8" s="22">
        <f>Data!M8</f>
        <v>7</v>
      </c>
      <c r="C8">
        <f t="shared" si="2"/>
        <v>7</v>
      </c>
      <c r="D8">
        <f t="shared" si="0"/>
        <v>0</v>
      </c>
      <c r="E8">
        <f t="shared" si="3"/>
        <v>7</v>
      </c>
      <c r="F8">
        <f t="shared" si="1"/>
        <v>0</v>
      </c>
      <c r="H8" s="13">
        <v>38384</v>
      </c>
    </row>
    <row r="9" spans="1:13" ht="12.75">
      <c r="A9" s="1">
        <v>38474</v>
      </c>
      <c r="B9" s="22">
        <f>Data!M9</f>
        <v>7</v>
      </c>
      <c r="C9">
        <f t="shared" si="2"/>
        <v>7</v>
      </c>
      <c r="D9">
        <f t="shared" si="0"/>
        <v>0</v>
      </c>
      <c r="E9">
        <f t="shared" si="3"/>
        <v>7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 s="22">
        <f>Data!M10</f>
        <v>7</v>
      </c>
      <c r="C10">
        <f t="shared" si="2"/>
        <v>7</v>
      </c>
      <c r="D10">
        <f t="shared" si="0"/>
        <v>0</v>
      </c>
      <c r="E10">
        <f t="shared" si="3"/>
        <v>7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 s="22">
        <f>Data!M11</f>
        <v>7</v>
      </c>
      <c r="C11">
        <f t="shared" si="2"/>
        <v>7</v>
      </c>
      <c r="D11">
        <f t="shared" si="0"/>
        <v>0</v>
      </c>
      <c r="E11">
        <f t="shared" si="3"/>
        <v>7</v>
      </c>
      <c r="F11">
        <f t="shared" si="1"/>
        <v>0</v>
      </c>
      <c r="H11" s="13">
        <v>38473</v>
      </c>
      <c r="I11" s="4">
        <f>+MAX(B$8:B$38)-MIN(B$8:B$38)</f>
        <v>1.5</v>
      </c>
      <c r="J11" s="4">
        <f>+MAX(C$8:C$38)-MIN(C$8:C$38)</f>
        <v>1.5</v>
      </c>
      <c r="K11" s="4">
        <f>+MAX(E$8:E$38)-MIN(E$8:E$38)</f>
        <v>1.5</v>
      </c>
      <c r="L11" s="14">
        <f>+K11-J11</f>
        <v>0</v>
      </c>
      <c r="M11" s="14">
        <f>+I11-K11</f>
        <v>0</v>
      </c>
    </row>
    <row r="12" spans="1:13" ht="12.75">
      <c r="A12" s="1">
        <v>38477</v>
      </c>
      <c r="B12" s="22">
        <f>Data!M12</f>
        <v>7</v>
      </c>
      <c r="C12">
        <f t="shared" si="2"/>
        <v>7</v>
      </c>
      <c r="D12">
        <f t="shared" si="0"/>
        <v>0</v>
      </c>
      <c r="E12">
        <f t="shared" si="3"/>
        <v>7</v>
      </c>
      <c r="F12">
        <f t="shared" si="1"/>
        <v>0</v>
      </c>
      <c r="H12" s="13">
        <v>38504</v>
      </c>
      <c r="I12" s="4">
        <f>+MAX(B$39:B$68)-MIN(B$39:B$68)</f>
        <v>3.5</v>
      </c>
      <c r="J12" s="4">
        <f>+MAX(C$39:C$68)-MIN(C$39:C$68)</f>
        <v>3.5</v>
      </c>
      <c r="K12" s="4">
        <f>+MAX(E$39:E$68)-MIN(E$39:E$68)</f>
        <v>3.5</v>
      </c>
      <c r="L12" s="14">
        <f>+K12-J12</f>
        <v>0</v>
      </c>
      <c r="M12" s="14">
        <f>+I12-K12</f>
        <v>0</v>
      </c>
    </row>
    <row r="13" spans="1:13" ht="12.75">
      <c r="A13" s="1">
        <v>38478</v>
      </c>
      <c r="B13" s="22">
        <f>Data!M13</f>
        <v>7</v>
      </c>
      <c r="C13">
        <f t="shared" si="2"/>
        <v>7</v>
      </c>
      <c r="D13">
        <f t="shared" si="0"/>
        <v>0</v>
      </c>
      <c r="E13">
        <f t="shared" si="3"/>
        <v>7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 s="22">
        <f>Data!M14</f>
        <v>7</v>
      </c>
      <c r="C14">
        <f t="shared" si="2"/>
        <v>7</v>
      </c>
      <c r="D14">
        <f t="shared" si="0"/>
        <v>0</v>
      </c>
      <c r="E14">
        <f t="shared" si="3"/>
        <v>7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 s="15">
        <f>Data!M15</f>
        <v>7</v>
      </c>
      <c r="C15">
        <f t="shared" si="2"/>
        <v>7</v>
      </c>
      <c r="D15">
        <f aca="true" t="shared" si="4" ref="D15:D69">+IF(AND(B15=C15,B14&gt;C14,B14&gt;=C15),1,0)</f>
        <v>0</v>
      </c>
      <c r="E15">
        <f t="shared" si="3"/>
        <v>7</v>
      </c>
      <c r="F15">
        <f aca="true" t="shared" si="5" ref="F15:F69">+IF(AND(B15=E15,B14&gt;E14,B14&gt;=E15),1,0)</f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 s="15">
        <f>Data!M16</f>
        <v>7</v>
      </c>
      <c r="C16">
        <f t="shared" si="2"/>
        <v>7</v>
      </c>
      <c r="D16">
        <f t="shared" si="4"/>
        <v>0</v>
      </c>
      <c r="E16">
        <f t="shared" si="3"/>
        <v>7</v>
      </c>
      <c r="F16">
        <f t="shared" si="5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 s="15">
        <f>Data!M17</f>
        <v>7</v>
      </c>
      <c r="C17">
        <f aca="true" t="shared" si="6" ref="C17:C69">+IF(B17-C16&gt;$C$3,C16+$C$3,B17)</f>
        <v>7</v>
      </c>
      <c r="D17">
        <f t="shared" si="4"/>
        <v>0</v>
      </c>
      <c r="E17">
        <f t="shared" si="3"/>
        <v>7</v>
      </c>
      <c r="F17">
        <f t="shared" si="5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 s="15">
        <f>Data!M18</f>
        <v>7</v>
      </c>
      <c r="C18">
        <f t="shared" si="6"/>
        <v>7</v>
      </c>
      <c r="D18">
        <f t="shared" si="4"/>
        <v>0</v>
      </c>
      <c r="E18">
        <f t="shared" si="3"/>
        <v>7</v>
      </c>
      <c r="F18">
        <f t="shared" si="5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 s="15">
        <f>Data!M19</f>
        <v>7</v>
      </c>
      <c r="C19">
        <f t="shared" si="6"/>
        <v>7</v>
      </c>
      <c r="D19">
        <f t="shared" si="4"/>
        <v>0</v>
      </c>
      <c r="E19">
        <f t="shared" si="3"/>
        <v>7</v>
      </c>
      <c r="F19">
        <f t="shared" si="5"/>
        <v>0</v>
      </c>
      <c r="H19" t="s">
        <v>9</v>
      </c>
      <c r="I19" s="14">
        <f>+AVERAGE(I7:I18)</f>
        <v>2.5</v>
      </c>
      <c r="J19" s="14">
        <f>+AVERAGE(J7:J18)</f>
        <v>2.5</v>
      </c>
      <c r="K19" s="14">
        <f>+AVERAGE(K7:K18)</f>
        <v>2.5</v>
      </c>
      <c r="L19" s="14">
        <f>+AVERAGE(L7:L18)</f>
        <v>0</v>
      </c>
      <c r="M19" s="14">
        <f>+AVERAGE(M7:M18)</f>
        <v>0</v>
      </c>
    </row>
    <row r="20" spans="1:6" ht="12.75">
      <c r="A20" s="1">
        <v>38485</v>
      </c>
      <c r="B20" s="15">
        <f>Data!M20</f>
        <v>7</v>
      </c>
      <c r="C20">
        <f t="shared" si="6"/>
        <v>7</v>
      </c>
      <c r="D20">
        <f t="shared" si="4"/>
        <v>0</v>
      </c>
      <c r="E20">
        <f t="shared" si="3"/>
        <v>7</v>
      </c>
      <c r="F20">
        <f t="shared" si="5"/>
        <v>0</v>
      </c>
    </row>
    <row r="21" spans="1:8" ht="12.75">
      <c r="A21" s="1">
        <v>38486</v>
      </c>
      <c r="B21" s="15">
        <f>Data!M21</f>
        <v>8</v>
      </c>
      <c r="C21">
        <f t="shared" si="6"/>
        <v>7.24</v>
      </c>
      <c r="D21">
        <f t="shared" si="4"/>
        <v>0</v>
      </c>
      <c r="E21">
        <f t="shared" si="3"/>
        <v>7.239667519864247</v>
      </c>
      <c r="F21">
        <f t="shared" si="5"/>
        <v>0</v>
      </c>
      <c r="H21" s="15"/>
    </row>
    <row r="22" spans="1:6" ht="12.75">
      <c r="A22" s="1">
        <v>38487</v>
      </c>
      <c r="B22" s="15">
        <f>Data!M22</f>
        <v>8</v>
      </c>
      <c r="C22">
        <f t="shared" si="6"/>
        <v>7.48</v>
      </c>
      <c r="D22">
        <f t="shared" si="4"/>
        <v>0</v>
      </c>
      <c r="E22">
        <f aca="true" t="shared" si="7" ref="E22:E69">+IF(B22-E21&gt;$E$4,E21+$E$4,B22)</f>
        <v>7.479335039728493</v>
      </c>
      <c r="F22">
        <f t="shared" si="5"/>
        <v>0</v>
      </c>
    </row>
    <row r="23" spans="1:6" ht="12.75">
      <c r="A23" s="1">
        <v>38488</v>
      </c>
      <c r="B23" s="15">
        <f>Data!M23</f>
        <v>8</v>
      </c>
      <c r="C23">
        <f t="shared" si="6"/>
        <v>7.720000000000001</v>
      </c>
      <c r="D23">
        <f t="shared" si="4"/>
        <v>0</v>
      </c>
      <c r="E23">
        <f t="shared" si="7"/>
        <v>7.71900255959274</v>
      </c>
      <c r="F23">
        <f t="shared" si="5"/>
        <v>0</v>
      </c>
    </row>
    <row r="24" spans="1:6" ht="12.75">
      <c r="A24" s="1">
        <v>38489</v>
      </c>
      <c r="B24" s="15">
        <f>Data!M24</f>
        <v>8</v>
      </c>
      <c r="C24">
        <f t="shared" si="6"/>
        <v>7.960000000000001</v>
      </c>
      <c r="D24">
        <f t="shared" si="4"/>
        <v>0</v>
      </c>
      <c r="E24">
        <f t="shared" si="7"/>
        <v>7.9586700794569865</v>
      </c>
      <c r="F24">
        <f t="shared" si="5"/>
        <v>0</v>
      </c>
    </row>
    <row r="25" spans="1:6" ht="12.75">
      <c r="A25" s="1">
        <v>38490</v>
      </c>
      <c r="B25" s="15">
        <f>Data!M25</f>
        <v>8</v>
      </c>
      <c r="C25">
        <f t="shared" si="6"/>
        <v>8</v>
      </c>
      <c r="D25">
        <f t="shared" si="4"/>
        <v>1</v>
      </c>
      <c r="E25">
        <f t="shared" si="7"/>
        <v>8</v>
      </c>
      <c r="F25">
        <f t="shared" si="5"/>
        <v>1</v>
      </c>
    </row>
    <row r="26" spans="1:6" ht="12.75">
      <c r="A26" s="1">
        <v>38491</v>
      </c>
      <c r="B26" s="15">
        <f>Data!M26</f>
        <v>8</v>
      </c>
      <c r="C26">
        <f t="shared" si="6"/>
        <v>8</v>
      </c>
      <c r="D26">
        <f t="shared" si="4"/>
        <v>0</v>
      </c>
      <c r="E26">
        <f t="shared" si="7"/>
        <v>8</v>
      </c>
      <c r="F26">
        <f t="shared" si="5"/>
        <v>0</v>
      </c>
    </row>
    <row r="27" spans="1:6" ht="12.75">
      <c r="A27" s="1">
        <v>38492</v>
      </c>
      <c r="B27" s="15">
        <f>Data!M27</f>
        <v>8</v>
      </c>
      <c r="C27">
        <f t="shared" si="6"/>
        <v>8</v>
      </c>
      <c r="D27">
        <f t="shared" si="4"/>
        <v>0</v>
      </c>
      <c r="E27">
        <f t="shared" si="7"/>
        <v>8</v>
      </c>
      <c r="F27">
        <f t="shared" si="5"/>
        <v>0</v>
      </c>
    </row>
    <row r="28" spans="1:6" ht="12.75">
      <c r="A28" s="1">
        <v>38493</v>
      </c>
      <c r="B28" s="15">
        <f>Data!M28</f>
        <v>8</v>
      </c>
      <c r="C28">
        <f t="shared" si="6"/>
        <v>8</v>
      </c>
      <c r="D28">
        <f t="shared" si="4"/>
        <v>0</v>
      </c>
      <c r="E28">
        <f t="shared" si="7"/>
        <v>8</v>
      </c>
      <c r="F28">
        <f t="shared" si="5"/>
        <v>0</v>
      </c>
    </row>
    <row r="29" spans="1:6" ht="12.75">
      <c r="A29" s="1">
        <v>38494</v>
      </c>
      <c r="B29" s="15">
        <f>Data!M29</f>
        <v>8</v>
      </c>
      <c r="C29">
        <f t="shared" si="6"/>
        <v>8</v>
      </c>
      <c r="D29">
        <f t="shared" si="4"/>
        <v>0</v>
      </c>
      <c r="E29">
        <f t="shared" si="7"/>
        <v>8</v>
      </c>
      <c r="F29">
        <f t="shared" si="5"/>
        <v>0</v>
      </c>
    </row>
    <row r="30" spans="1:6" ht="12.75">
      <c r="A30" s="1">
        <v>38495</v>
      </c>
      <c r="B30" s="15">
        <f>Data!M30</f>
        <v>8</v>
      </c>
      <c r="C30">
        <f t="shared" si="6"/>
        <v>8</v>
      </c>
      <c r="D30">
        <f t="shared" si="4"/>
        <v>0</v>
      </c>
      <c r="E30">
        <f t="shared" si="7"/>
        <v>8</v>
      </c>
      <c r="F30">
        <f t="shared" si="5"/>
        <v>0</v>
      </c>
    </row>
    <row r="31" spans="1:6" ht="12.75">
      <c r="A31" s="1">
        <v>38496</v>
      </c>
      <c r="B31" s="15">
        <f>Data!M31</f>
        <v>8</v>
      </c>
      <c r="C31">
        <f t="shared" si="6"/>
        <v>8</v>
      </c>
      <c r="D31">
        <f t="shared" si="4"/>
        <v>0</v>
      </c>
      <c r="E31">
        <f t="shared" si="7"/>
        <v>8</v>
      </c>
      <c r="F31">
        <f t="shared" si="5"/>
        <v>0</v>
      </c>
    </row>
    <row r="32" spans="1:6" ht="12.75">
      <c r="A32" s="1">
        <v>38497</v>
      </c>
      <c r="B32" s="15">
        <f>Data!M32</f>
        <v>8</v>
      </c>
      <c r="C32">
        <f t="shared" si="6"/>
        <v>8</v>
      </c>
      <c r="D32">
        <f t="shared" si="4"/>
        <v>0</v>
      </c>
      <c r="E32">
        <f t="shared" si="7"/>
        <v>8</v>
      </c>
      <c r="F32">
        <f t="shared" si="5"/>
        <v>0</v>
      </c>
    </row>
    <row r="33" spans="1:6" ht="12.75">
      <c r="A33" s="1">
        <v>38498</v>
      </c>
      <c r="B33" s="15">
        <f>Data!M33</f>
        <v>8</v>
      </c>
      <c r="C33">
        <f t="shared" si="6"/>
        <v>8</v>
      </c>
      <c r="D33">
        <f t="shared" si="4"/>
        <v>0</v>
      </c>
      <c r="E33">
        <f t="shared" si="7"/>
        <v>8</v>
      </c>
      <c r="F33">
        <f t="shared" si="5"/>
        <v>0</v>
      </c>
    </row>
    <row r="34" spans="1:6" ht="12.75">
      <c r="A34" s="1">
        <v>38499</v>
      </c>
      <c r="B34" s="15">
        <f>Data!M34</f>
        <v>8</v>
      </c>
      <c r="C34">
        <f t="shared" si="6"/>
        <v>8</v>
      </c>
      <c r="D34">
        <f t="shared" si="4"/>
        <v>0</v>
      </c>
      <c r="E34">
        <f t="shared" si="7"/>
        <v>8</v>
      </c>
      <c r="F34">
        <f t="shared" si="5"/>
        <v>0</v>
      </c>
    </row>
    <row r="35" spans="1:6" ht="12.75">
      <c r="A35" s="1">
        <v>38500</v>
      </c>
      <c r="B35" s="15">
        <f>Data!M35</f>
        <v>8</v>
      </c>
      <c r="C35">
        <f t="shared" si="6"/>
        <v>8</v>
      </c>
      <c r="D35">
        <f t="shared" si="4"/>
        <v>0</v>
      </c>
      <c r="E35">
        <f t="shared" si="7"/>
        <v>8</v>
      </c>
      <c r="F35">
        <f t="shared" si="5"/>
        <v>0</v>
      </c>
    </row>
    <row r="36" spans="1:6" ht="12.75">
      <c r="A36" s="1">
        <v>38501</v>
      </c>
      <c r="B36" s="15">
        <f>Data!M36</f>
        <v>8.5</v>
      </c>
      <c r="C36">
        <f t="shared" si="6"/>
        <v>8.24</v>
      </c>
      <c r="D36">
        <f t="shared" si="4"/>
        <v>0</v>
      </c>
      <c r="E36">
        <f t="shared" si="7"/>
        <v>8.239667519864247</v>
      </c>
      <c r="F36">
        <f t="shared" si="5"/>
        <v>0</v>
      </c>
    </row>
    <row r="37" spans="1:6" ht="12.75">
      <c r="A37" s="1">
        <v>38502</v>
      </c>
      <c r="B37" s="15">
        <f>Data!M37</f>
        <v>8.5</v>
      </c>
      <c r="C37">
        <f t="shared" si="6"/>
        <v>8.48</v>
      </c>
      <c r="D37">
        <f t="shared" si="4"/>
        <v>0</v>
      </c>
      <c r="E37">
        <f t="shared" si="7"/>
        <v>8.479335039728493</v>
      </c>
      <c r="F37">
        <f t="shared" si="5"/>
        <v>0</v>
      </c>
    </row>
    <row r="38" spans="1:6" ht="12.75">
      <c r="A38" s="1">
        <v>38503</v>
      </c>
      <c r="B38" s="15">
        <f>Data!M38</f>
        <v>8.5</v>
      </c>
      <c r="C38">
        <f t="shared" si="6"/>
        <v>8.5</v>
      </c>
      <c r="D38">
        <f t="shared" si="4"/>
        <v>1</v>
      </c>
      <c r="E38">
        <f t="shared" si="7"/>
        <v>8.5</v>
      </c>
      <c r="F38">
        <f t="shared" si="5"/>
        <v>1</v>
      </c>
    </row>
    <row r="39" spans="1:6" ht="12.75">
      <c r="A39" s="1">
        <v>38504</v>
      </c>
      <c r="B39" s="15">
        <f>Data!M39</f>
        <v>8.5</v>
      </c>
      <c r="C39">
        <f t="shared" si="6"/>
        <v>8.5</v>
      </c>
      <c r="D39">
        <f t="shared" si="4"/>
        <v>0</v>
      </c>
      <c r="E39">
        <f t="shared" si="7"/>
        <v>8.5</v>
      </c>
      <c r="F39">
        <f t="shared" si="5"/>
        <v>0</v>
      </c>
    </row>
    <row r="40" spans="1:6" ht="12.75">
      <c r="A40" s="1">
        <v>38505</v>
      </c>
      <c r="B40" s="15">
        <f>Data!M40</f>
        <v>8.75</v>
      </c>
      <c r="C40">
        <f t="shared" si="6"/>
        <v>8.74</v>
      </c>
      <c r="D40">
        <f t="shared" si="4"/>
        <v>0</v>
      </c>
      <c r="E40">
        <f t="shared" si="7"/>
        <v>8.739667519864247</v>
      </c>
      <c r="F40">
        <f t="shared" si="5"/>
        <v>0</v>
      </c>
    </row>
    <row r="41" spans="1:10" ht="12.75">
      <c r="A41" s="1">
        <v>38506</v>
      </c>
      <c r="B41" s="15">
        <f>Data!M41</f>
        <v>9</v>
      </c>
      <c r="C41">
        <f t="shared" si="6"/>
        <v>8.98</v>
      </c>
      <c r="D41">
        <f t="shared" si="4"/>
        <v>0</v>
      </c>
      <c r="E41">
        <f t="shared" si="7"/>
        <v>8.979335039728493</v>
      </c>
      <c r="F41">
        <f t="shared" si="5"/>
        <v>0</v>
      </c>
      <c r="J41" s="15"/>
    </row>
    <row r="42" spans="1:6" ht="12.75">
      <c r="A42" s="1">
        <v>38507</v>
      </c>
      <c r="B42" s="15">
        <f>Data!M42</f>
        <v>9</v>
      </c>
      <c r="C42">
        <f t="shared" si="6"/>
        <v>9</v>
      </c>
      <c r="D42">
        <f t="shared" si="4"/>
        <v>1</v>
      </c>
      <c r="E42">
        <f t="shared" si="7"/>
        <v>9</v>
      </c>
      <c r="F42">
        <f t="shared" si="5"/>
        <v>1</v>
      </c>
    </row>
    <row r="43" spans="1:6" ht="12.75">
      <c r="A43" s="1">
        <v>38508</v>
      </c>
      <c r="B43" s="15">
        <f>Data!M43</f>
        <v>9</v>
      </c>
      <c r="C43">
        <f t="shared" si="6"/>
        <v>9</v>
      </c>
      <c r="D43">
        <f t="shared" si="4"/>
        <v>0</v>
      </c>
      <c r="E43">
        <f t="shared" si="7"/>
        <v>9</v>
      </c>
      <c r="F43">
        <f t="shared" si="5"/>
        <v>0</v>
      </c>
    </row>
    <row r="44" spans="1:6" ht="12.75">
      <c r="A44" s="1">
        <v>38509</v>
      </c>
      <c r="B44" s="15">
        <f>Data!M44</f>
        <v>9</v>
      </c>
      <c r="C44">
        <f t="shared" si="6"/>
        <v>9</v>
      </c>
      <c r="D44">
        <f t="shared" si="4"/>
        <v>0</v>
      </c>
      <c r="E44">
        <f t="shared" si="7"/>
        <v>9</v>
      </c>
      <c r="F44">
        <f t="shared" si="5"/>
        <v>0</v>
      </c>
    </row>
    <row r="45" spans="1:6" ht="12.75">
      <c r="A45" s="1">
        <v>38510</v>
      </c>
      <c r="B45" s="15">
        <f>Data!M45</f>
        <v>10</v>
      </c>
      <c r="C45">
        <f t="shared" si="6"/>
        <v>9.24</v>
      </c>
      <c r="D45">
        <f t="shared" si="4"/>
        <v>0</v>
      </c>
      <c r="E45">
        <f t="shared" si="7"/>
        <v>9.239667519864247</v>
      </c>
      <c r="F45">
        <f t="shared" si="5"/>
        <v>0</v>
      </c>
    </row>
    <row r="46" spans="1:6" ht="12.75">
      <c r="A46" s="1">
        <v>38511</v>
      </c>
      <c r="B46" s="15">
        <f>Data!M46</f>
        <v>10</v>
      </c>
      <c r="C46">
        <f t="shared" si="6"/>
        <v>9.48</v>
      </c>
      <c r="D46">
        <f t="shared" si="4"/>
        <v>0</v>
      </c>
      <c r="E46">
        <f t="shared" si="7"/>
        <v>9.479335039728493</v>
      </c>
      <c r="F46">
        <f t="shared" si="5"/>
        <v>0</v>
      </c>
    </row>
    <row r="47" spans="1:6" ht="12.75">
      <c r="A47" s="1">
        <v>38512</v>
      </c>
      <c r="B47" s="15">
        <f>Data!M47</f>
        <v>10</v>
      </c>
      <c r="C47">
        <f t="shared" si="6"/>
        <v>9.72</v>
      </c>
      <c r="D47">
        <f t="shared" si="4"/>
        <v>0</v>
      </c>
      <c r="E47">
        <f t="shared" si="7"/>
        <v>9.71900255959274</v>
      </c>
      <c r="F47">
        <f t="shared" si="5"/>
        <v>0</v>
      </c>
    </row>
    <row r="48" spans="1:6" ht="12.75">
      <c r="A48" s="1">
        <v>38513</v>
      </c>
      <c r="B48" s="15">
        <f>Data!M48</f>
        <v>10</v>
      </c>
      <c r="C48">
        <f t="shared" si="6"/>
        <v>9.96</v>
      </c>
      <c r="D48">
        <f t="shared" si="4"/>
        <v>0</v>
      </c>
      <c r="E48">
        <f t="shared" si="7"/>
        <v>9.958670079456986</v>
      </c>
      <c r="F48">
        <f t="shared" si="5"/>
        <v>0</v>
      </c>
    </row>
    <row r="49" spans="1:6" ht="12.75">
      <c r="A49" s="1">
        <v>38514</v>
      </c>
      <c r="B49" s="15">
        <f>Data!M49</f>
        <v>10</v>
      </c>
      <c r="C49">
        <f t="shared" si="6"/>
        <v>10</v>
      </c>
      <c r="D49">
        <f t="shared" si="4"/>
        <v>1</v>
      </c>
      <c r="E49">
        <f t="shared" si="7"/>
        <v>10</v>
      </c>
      <c r="F49">
        <f t="shared" si="5"/>
        <v>1</v>
      </c>
    </row>
    <row r="50" spans="1:6" ht="12.75">
      <c r="A50" s="1">
        <v>38515</v>
      </c>
      <c r="B50" s="15">
        <f>Data!M50</f>
        <v>10</v>
      </c>
      <c r="C50">
        <f t="shared" si="6"/>
        <v>10</v>
      </c>
      <c r="D50">
        <f t="shared" si="4"/>
        <v>0</v>
      </c>
      <c r="E50">
        <f t="shared" si="7"/>
        <v>10</v>
      </c>
      <c r="F50">
        <f t="shared" si="5"/>
        <v>0</v>
      </c>
    </row>
    <row r="51" spans="1:6" ht="12.75">
      <c r="A51" s="1">
        <v>38516</v>
      </c>
      <c r="B51" s="15">
        <f>Data!M51</f>
        <v>10.5</v>
      </c>
      <c r="C51">
        <f t="shared" si="6"/>
        <v>10.24</v>
      </c>
      <c r="D51">
        <f t="shared" si="4"/>
        <v>0</v>
      </c>
      <c r="E51">
        <f t="shared" si="7"/>
        <v>10.239667519864247</v>
      </c>
      <c r="F51">
        <f t="shared" si="5"/>
        <v>0</v>
      </c>
    </row>
    <row r="52" spans="1:6" ht="12.75">
      <c r="A52" s="1">
        <v>38517</v>
      </c>
      <c r="B52" s="15">
        <f>Data!M52</f>
        <v>10.5</v>
      </c>
      <c r="C52">
        <f t="shared" si="6"/>
        <v>10.48</v>
      </c>
      <c r="D52">
        <f t="shared" si="4"/>
        <v>0</v>
      </c>
      <c r="E52">
        <f t="shared" si="7"/>
        <v>10.479335039728493</v>
      </c>
      <c r="F52">
        <f t="shared" si="5"/>
        <v>0</v>
      </c>
    </row>
    <row r="53" spans="1:6" ht="12.75">
      <c r="A53" s="1">
        <v>38518</v>
      </c>
      <c r="B53" s="15">
        <f>Data!M53</f>
        <v>10.5</v>
      </c>
      <c r="C53">
        <f t="shared" si="6"/>
        <v>10.5</v>
      </c>
      <c r="D53">
        <f t="shared" si="4"/>
        <v>1</v>
      </c>
      <c r="E53">
        <f t="shared" si="7"/>
        <v>10.5</v>
      </c>
      <c r="F53">
        <f t="shared" si="5"/>
        <v>1</v>
      </c>
    </row>
    <row r="54" spans="1:6" ht="12.75">
      <c r="A54" s="1">
        <v>38519</v>
      </c>
      <c r="B54" s="15">
        <f>Data!M54</f>
        <v>11</v>
      </c>
      <c r="C54">
        <f t="shared" si="6"/>
        <v>10.74</v>
      </c>
      <c r="D54">
        <f t="shared" si="4"/>
        <v>0</v>
      </c>
      <c r="E54">
        <f t="shared" si="7"/>
        <v>10.739667519864247</v>
      </c>
      <c r="F54">
        <f t="shared" si="5"/>
        <v>0</v>
      </c>
    </row>
    <row r="55" spans="1:6" ht="12.75">
      <c r="A55" s="1">
        <v>38520</v>
      </c>
      <c r="B55" s="15">
        <f>Data!M55</f>
        <v>11</v>
      </c>
      <c r="C55">
        <f t="shared" si="6"/>
        <v>10.98</v>
      </c>
      <c r="D55">
        <f t="shared" si="4"/>
        <v>0</v>
      </c>
      <c r="E55">
        <f t="shared" si="7"/>
        <v>10.979335039728493</v>
      </c>
      <c r="F55">
        <f t="shared" si="5"/>
        <v>0</v>
      </c>
    </row>
    <row r="56" spans="1:6" ht="12.75">
      <c r="A56" s="1">
        <v>38521</v>
      </c>
      <c r="B56" s="15">
        <f>Data!M56</f>
        <v>11</v>
      </c>
      <c r="C56">
        <f t="shared" si="6"/>
        <v>11</v>
      </c>
      <c r="D56">
        <f t="shared" si="4"/>
        <v>1</v>
      </c>
      <c r="E56">
        <f t="shared" si="7"/>
        <v>11</v>
      </c>
      <c r="F56">
        <f t="shared" si="5"/>
        <v>1</v>
      </c>
    </row>
    <row r="57" spans="1:6" ht="12.75">
      <c r="A57" s="1">
        <v>38522</v>
      </c>
      <c r="B57" s="15">
        <f>Data!M57</f>
        <v>11</v>
      </c>
      <c r="C57">
        <f t="shared" si="6"/>
        <v>11</v>
      </c>
      <c r="D57">
        <f t="shared" si="4"/>
        <v>0</v>
      </c>
      <c r="E57">
        <f t="shared" si="7"/>
        <v>11</v>
      </c>
      <c r="F57">
        <f t="shared" si="5"/>
        <v>0</v>
      </c>
    </row>
    <row r="58" spans="1:6" ht="12.75">
      <c r="A58" s="1">
        <v>38523</v>
      </c>
      <c r="B58" s="15">
        <f>Data!M58</f>
        <v>11</v>
      </c>
      <c r="C58">
        <f t="shared" si="6"/>
        <v>11</v>
      </c>
      <c r="D58">
        <f t="shared" si="4"/>
        <v>0</v>
      </c>
      <c r="E58">
        <f t="shared" si="7"/>
        <v>11</v>
      </c>
      <c r="F58">
        <f t="shared" si="5"/>
        <v>0</v>
      </c>
    </row>
    <row r="59" spans="1:6" ht="12.75">
      <c r="A59" s="1">
        <v>38524</v>
      </c>
      <c r="B59" s="15">
        <f>Data!M59</f>
        <v>11</v>
      </c>
      <c r="C59">
        <f t="shared" si="6"/>
        <v>11</v>
      </c>
      <c r="D59">
        <f t="shared" si="4"/>
        <v>0</v>
      </c>
      <c r="E59">
        <f t="shared" si="7"/>
        <v>11</v>
      </c>
      <c r="F59">
        <f t="shared" si="5"/>
        <v>0</v>
      </c>
    </row>
    <row r="60" spans="1:6" ht="12.75">
      <c r="A60" s="1">
        <v>38525</v>
      </c>
      <c r="B60" s="15">
        <f>Data!M60</f>
        <v>11.5</v>
      </c>
      <c r="C60">
        <f t="shared" si="6"/>
        <v>11.24</v>
      </c>
      <c r="D60">
        <f t="shared" si="4"/>
        <v>0</v>
      </c>
      <c r="E60">
        <f t="shared" si="7"/>
        <v>11.239667519864247</v>
      </c>
      <c r="F60">
        <f t="shared" si="5"/>
        <v>0</v>
      </c>
    </row>
    <row r="61" spans="1:6" ht="12.75">
      <c r="A61" s="1">
        <v>38526</v>
      </c>
      <c r="B61" s="15">
        <f>Data!M61</f>
        <v>11.5</v>
      </c>
      <c r="C61">
        <f t="shared" si="6"/>
        <v>11.48</v>
      </c>
      <c r="D61">
        <f t="shared" si="4"/>
        <v>0</v>
      </c>
      <c r="E61">
        <f t="shared" si="7"/>
        <v>11.479335039728493</v>
      </c>
      <c r="F61">
        <f t="shared" si="5"/>
        <v>0</v>
      </c>
    </row>
    <row r="62" spans="1:6" ht="12.75">
      <c r="A62" s="1">
        <v>38527</v>
      </c>
      <c r="B62" s="15">
        <f>Data!M62</f>
        <v>11.5</v>
      </c>
      <c r="C62">
        <f t="shared" si="6"/>
        <v>11.5</v>
      </c>
      <c r="D62">
        <f t="shared" si="4"/>
        <v>1</v>
      </c>
      <c r="E62">
        <f t="shared" si="7"/>
        <v>11.5</v>
      </c>
      <c r="F62">
        <f t="shared" si="5"/>
        <v>1</v>
      </c>
    </row>
    <row r="63" spans="1:6" ht="12.75">
      <c r="A63" s="1">
        <v>38528</v>
      </c>
      <c r="B63" s="15">
        <f>Data!M63</f>
        <v>11.5</v>
      </c>
      <c r="C63">
        <f t="shared" si="6"/>
        <v>11.5</v>
      </c>
      <c r="D63">
        <f t="shared" si="4"/>
        <v>0</v>
      </c>
      <c r="E63">
        <f t="shared" si="7"/>
        <v>11.5</v>
      </c>
      <c r="F63">
        <f t="shared" si="5"/>
        <v>0</v>
      </c>
    </row>
    <row r="64" spans="1:6" ht="12.75">
      <c r="A64" s="1">
        <v>38529</v>
      </c>
      <c r="B64" s="15">
        <f>Data!M64</f>
        <v>11.5</v>
      </c>
      <c r="C64">
        <f t="shared" si="6"/>
        <v>11.5</v>
      </c>
      <c r="D64">
        <f t="shared" si="4"/>
        <v>0</v>
      </c>
      <c r="E64">
        <f t="shared" si="7"/>
        <v>11.5</v>
      </c>
      <c r="F64">
        <f t="shared" si="5"/>
        <v>0</v>
      </c>
    </row>
    <row r="65" spans="1:6" ht="12.75">
      <c r="A65" s="1">
        <v>38530</v>
      </c>
      <c r="B65" s="15">
        <f>Data!M65</f>
        <v>12</v>
      </c>
      <c r="C65">
        <f t="shared" si="6"/>
        <v>11.74</v>
      </c>
      <c r="D65">
        <f t="shared" si="4"/>
        <v>0</v>
      </c>
      <c r="E65">
        <f t="shared" si="7"/>
        <v>11.739667519864247</v>
      </c>
      <c r="F65">
        <f t="shared" si="5"/>
        <v>0</v>
      </c>
    </row>
    <row r="66" spans="1:6" ht="12.75">
      <c r="A66" s="1">
        <v>38531</v>
      </c>
      <c r="B66" s="15">
        <f>Data!M66</f>
        <v>12</v>
      </c>
      <c r="C66">
        <f t="shared" si="6"/>
        <v>11.98</v>
      </c>
      <c r="D66">
        <f t="shared" si="4"/>
        <v>0</v>
      </c>
      <c r="E66">
        <f t="shared" si="7"/>
        <v>11.979335039728493</v>
      </c>
      <c r="F66">
        <f t="shared" si="5"/>
        <v>0</v>
      </c>
    </row>
    <row r="67" spans="1:6" ht="12.75">
      <c r="A67" s="1">
        <v>38532</v>
      </c>
      <c r="B67" s="15">
        <f>Data!M67</f>
        <v>12</v>
      </c>
      <c r="C67">
        <f t="shared" si="6"/>
        <v>12</v>
      </c>
      <c r="D67">
        <f t="shared" si="4"/>
        <v>1</v>
      </c>
      <c r="E67">
        <f t="shared" si="7"/>
        <v>12</v>
      </c>
      <c r="F67">
        <f t="shared" si="5"/>
        <v>1</v>
      </c>
    </row>
    <row r="68" spans="1:6" ht="12.75">
      <c r="A68" s="1">
        <v>38533</v>
      </c>
      <c r="B68" s="15">
        <f>Data!M68</f>
        <v>12</v>
      </c>
      <c r="C68">
        <f t="shared" si="6"/>
        <v>12</v>
      </c>
      <c r="D68">
        <f t="shared" si="4"/>
        <v>0</v>
      </c>
      <c r="E68">
        <f t="shared" si="7"/>
        <v>12</v>
      </c>
      <c r="F68">
        <f t="shared" si="5"/>
        <v>0</v>
      </c>
    </row>
    <row r="69" spans="1:6" ht="12.75">
      <c r="A69" s="1">
        <v>38534</v>
      </c>
      <c r="B69" s="15">
        <f>Data!M69</f>
        <v>12</v>
      </c>
      <c r="C69">
        <f t="shared" si="6"/>
        <v>12</v>
      </c>
      <c r="D69">
        <f t="shared" si="4"/>
        <v>0</v>
      </c>
      <c r="E69">
        <f t="shared" si="7"/>
        <v>12</v>
      </c>
      <c r="F69">
        <f t="shared" si="5"/>
        <v>0</v>
      </c>
    </row>
    <row r="70" spans="1:6" ht="12.75">
      <c r="A70" s="1">
        <v>38535</v>
      </c>
      <c r="B70" s="15"/>
      <c r="F70"/>
    </row>
    <row r="71" spans="1:6" ht="12.75">
      <c r="A71" s="1">
        <v>38536</v>
      </c>
      <c r="B71" s="15"/>
      <c r="F71"/>
    </row>
    <row r="72" spans="1:6" ht="12.75">
      <c r="A72" s="1">
        <v>38537</v>
      </c>
      <c r="B72" s="15"/>
      <c r="F72"/>
    </row>
    <row r="73" spans="1:6" ht="12.75">
      <c r="A73" s="1">
        <v>38538</v>
      </c>
      <c r="B73" s="15"/>
      <c r="F73"/>
    </row>
    <row r="75" spans="2:6" ht="12.75">
      <c r="B75">
        <f>AVERAGE(B8:B73)</f>
        <v>9.108870967741936</v>
      </c>
      <c r="C75" s="14">
        <f>AVERAGE(C8:C73)/B75</f>
        <v>0.9918016821602481</v>
      </c>
      <c r="D75">
        <f>SUM(D6:D73)</f>
        <v>9</v>
      </c>
      <c r="E75" s="14">
        <f>(AVERAGE(E8:E73)-AVERAGE(C8:C73))/B75</f>
        <v>-2.237139470335905E-05</v>
      </c>
      <c r="F75">
        <f>SUM(F6:F73)</f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40</v>
      </c>
      <c r="F1" s="2" t="s">
        <v>19</v>
      </c>
      <c r="G1" t="s">
        <v>74</v>
      </c>
      <c r="H1" s="25" t="str">
        <f>GW_level!G1</f>
        <v>Nl</v>
      </c>
      <c r="K1" t="s">
        <v>1</v>
      </c>
      <c r="M1">
        <f>+AVERAGE(B6:B74)</f>
        <v>1.3818749999999997</v>
      </c>
    </row>
    <row r="2" spans="3:13" ht="12.75">
      <c r="C2" t="s">
        <v>41</v>
      </c>
      <c r="E2" s="3"/>
      <c r="F2" s="4">
        <f>+C3</f>
        <v>0.04</v>
      </c>
      <c r="G2">
        <f>D3</f>
        <v>6</v>
      </c>
      <c r="H2" s="25">
        <f>GW_level!G2</f>
        <v>6</v>
      </c>
      <c r="L2" s="5" t="s">
        <v>3</v>
      </c>
      <c r="M2" s="5">
        <f>+J19/I19</f>
        <v>0.920158550396376</v>
      </c>
    </row>
    <row r="3" spans="3:13" ht="12.75">
      <c r="C3" s="6">
        <v>0.04</v>
      </c>
      <c r="D3" s="6">
        <f>+D75</f>
        <v>6</v>
      </c>
      <c r="E3" s="7">
        <v>-0.45</v>
      </c>
      <c r="F3" s="4"/>
      <c r="G3" s="25">
        <v>1.9</v>
      </c>
      <c r="H3" s="25"/>
      <c r="J3" t="s">
        <v>4</v>
      </c>
      <c r="L3" s="8" t="s">
        <v>5</v>
      </c>
      <c r="M3" s="8">
        <f>+L19/I19</f>
        <v>0.002797279796866207</v>
      </c>
    </row>
    <row r="4" spans="5:13" ht="12.75">
      <c r="E4" s="8">
        <f>+C3*2^(E3+0.618)</f>
        <v>0.044939996121265806</v>
      </c>
      <c r="F4" s="2">
        <f>F75</f>
        <v>5</v>
      </c>
      <c r="G4" s="25">
        <v>0.22911499859218293</v>
      </c>
      <c r="H4" s="25">
        <v>1</v>
      </c>
      <c r="J4" s="5">
        <f>+C3</f>
        <v>0.04</v>
      </c>
      <c r="K4" s="8">
        <f>+E4</f>
        <v>0.044939996121265806</v>
      </c>
      <c r="L4" s="9" t="s">
        <v>6</v>
      </c>
      <c r="M4" s="9">
        <f>+M19/I19</f>
        <v>0.07704416980675781</v>
      </c>
    </row>
    <row r="5" spans="2:7" ht="12.75">
      <c r="B5" t="s">
        <v>116</v>
      </c>
      <c r="C5" t="s">
        <v>115</v>
      </c>
      <c r="D5" t="s">
        <v>7</v>
      </c>
      <c r="E5" t="s">
        <v>116</v>
      </c>
      <c r="F5" s="10" t="s">
        <v>7</v>
      </c>
      <c r="G5" s="11"/>
    </row>
    <row r="6" spans="1:13" ht="12.75">
      <c r="A6" s="1">
        <v>38471</v>
      </c>
      <c r="B6">
        <f>Data!K6</f>
        <v>0.269</v>
      </c>
      <c r="C6" s="12">
        <f>B6</f>
        <v>0.269</v>
      </c>
      <c r="D6">
        <v>0</v>
      </c>
      <c r="E6" s="12">
        <f>B6</f>
        <v>0.269</v>
      </c>
      <c r="F6">
        <v>0</v>
      </c>
      <c r="I6" t="s">
        <v>17</v>
      </c>
      <c r="J6" t="s">
        <v>18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Data!K7</f>
        <v>0.274</v>
      </c>
      <c r="C7">
        <f>+IF(B7-C6&gt;$C$3,C6+$C$3,B7)</f>
        <v>0.274</v>
      </c>
      <c r="D7">
        <f>+IF(AND(B7=C7,B6&gt;C6,B6&gt;=C7),1,0)</f>
        <v>0</v>
      </c>
      <c r="E7">
        <f aca="true" t="shared" si="0" ref="E7:E69">+IF(B7-E6&gt;$E$4,E6+$E$4,B7)</f>
        <v>0.274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Data!K8</f>
        <v>0.266</v>
      </c>
      <c r="C8">
        <f>+IF(B8-C7&gt;$C$3,C7+$C$3,B8)</f>
        <v>0.266</v>
      </c>
      <c r="D8">
        <f>+IF(AND(B8=C8,B7&gt;C7,B7&gt;=C8),1,0)</f>
        <v>0</v>
      </c>
      <c r="E8">
        <f t="shared" si="0"/>
        <v>0.266</v>
      </c>
      <c r="F8">
        <f aca="true" t="shared" si="1" ref="F8:F69">+IF(AND(B8=E8,B7&gt;E7,B7&gt;=E8),1,0)</f>
        <v>0</v>
      </c>
      <c r="H8" s="13">
        <v>38384</v>
      </c>
    </row>
    <row r="9" spans="1:13" ht="12.75">
      <c r="A9" s="1">
        <v>38474</v>
      </c>
      <c r="B9">
        <f>Data!K9</f>
        <v>0.265</v>
      </c>
      <c r="C9">
        <f>+IF(B9-C8&gt;$C$3,C8+$C$3,B9)</f>
        <v>0.265</v>
      </c>
      <c r="D9">
        <f>+IF(AND(B9=C9,B8&gt;C8,B8&gt;=C9),1,0)</f>
        <v>0</v>
      </c>
      <c r="E9">
        <f t="shared" si="0"/>
        <v>0.265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Data!K10</f>
        <v>0.288</v>
      </c>
      <c r="C10">
        <f aca="true" t="shared" si="2" ref="C10:C69">+IF(B10-C9&gt;$C$3,C9+$C$3,B10)</f>
        <v>0.288</v>
      </c>
      <c r="D10">
        <f aca="true" t="shared" si="3" ref="D10:D69">+IF(AND(B10=C10,B9&gt;C9,B9&gt;=C10),1,0)</f>
        <v>0</v>
      </c>
      <c r="E10">
        <f t="shared" si="0"/>
        <v>0.288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Data!K11</f>
        <v>0.351</v>
      </c>
      <c r="C11">
        <f t="shared" si="2"/>
        <v>0.32799999999999996</v>
      </c>
      <c r="D11">
        <f t="shared" si="3"/>
        <v>0</v>
      </c>
      <c r="E11">
        <f t="shared" si="0"/>
        <v>0.3329399961212658</v>
      </c>
      <c r="F11">
        <f t="shared" si="1"/>
        <v>0</v>
      </c>
      <c r="H11" s="13">
        <v>38473</v>
      </c>
      <c r="I11" s="4">
        <f>+MAX(B$8:B$38)-MIN(B$8:B$38)</f>
        <v>1.37</v>
      </c>
      <c r="J11" s="4">
        <f>+MAX(C$8:C$38)-MIN(C$8:C$38)</f>
        <v>1.1090000000000004</v>
      </c>
      <c r="K11" s="4">
        <f>+MAX(E$8:E$38)-MIN(E$8:E$38)</f>
        <v>1.232499903031644</v>
      </c>
      <c r="L11" s="14">
        <f>+K11-J11</f>
        <v>0.12349990303164349</v>
      </c>
      <c r="M11" s="14">
        <f>+I11-K11</f>
        <v>0.1375000969683562</v>
      </c>
    </row>
    <row r="12" spans="1:13" ht="12.75">
      <c r="A12" s="1">
        <v>38477</v>
      </c>
      <c r="B12">
        <f>Data!K12</f>
        <v>0.41</v>
      </c>
      <c r="C12">
        <f t="shared" si="2"/>
        <v>0.36799999999999994</v>
      </c>
      <c r="D12">
        <f t="shared" si="3"/>
        <v>0</v>
      </c>
      <c r="E12">
        <f t="shared" si="0"/>
        <v>0.3778799922425316</v>
      </c>
      <c r="F12">
        <f t="shared" si="1"/>
        <v>0</v>
      </c>
      <c r="H12" s="13">
        <v>38504</v>
      </c>
      <c r="I12" s="4">
        <f>+MAX(B$39:B$68)-MIN(B$39:B$68)</f>
        <v>0.3959999999999999</v>
      </c>
      <c r="J12" s="4">
        <f>+MAX(C$39:C$68)-MIN(C$39:C$68)</f>
        <v>0.5159999999999996</v>
      </c>
      <c r="K12" s="4">
        <f>+MAX(E$39:E$68)-MIN(E$39:E$68)</f>
        <v>0.3974400930896218</v>
      </c>
      <c r="L12" s="14">
        <f>+K12-J12</f>
        <v>-0.11855990691037777</v>
      </c>
      <c r="M12" s="14">
        <f>+I12-K12</f>
        <v>-0.0014400930896218966</v>
      </c>
    </row>
    <row r="13" spans="1:13" ht="12.75">
      <c r="A13" s="1">
        <v>38478</v>
      </c>
      <c r="B13">
        <f>Data!K13</f>
        <v>0.374</v>
      </c>
      <c r="C13">
        <f t="shared" si="2"/>
        <v>0.374</v>
      </c>
      <c r="D13">
        <f t="shared" si="3"/>
        <v>1</v>
      </c>
      <c r="E13">
        <f t="shared" si="0"/>
        <v>0.374</v>
      </c>
      <c r="F13">
        <f t="shared" si="1"/>
        <v>1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Data!K14</f>
        <v>0.712</v>
      </c>
      <c r="C14">
        <f t="shared" si="2"/>
        <v>0.414</v>
      </c>
      <c r="D14">
        <f t="shared" si="3"/>
        <v>0</v>
      </c>
      <c r="E14">
        <f t="shared" si="0"/>
        <v>0.4189399961212658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Data!K15</f>
        <v>0.717</v>
      </c>
      <c r="C15">
        <f t="shared" si="2"/>
        <v>0.45399999999999996</v>
      </c>
      <c r="D15">
        <f t="shared" si="3"/>
        <v>0</v>
      </c>
      <c r="E15">
        <f t="shared" si="0"/>
        <v>0.4638799922425316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Data!K16</f>
        <v>0.896</v>
      </c>
      <c r="C16">
        <f t="shared" si="2"/>
        <v>0.49399999999999994</v>
      </c>
      <c r="D16">
        <f t="shared" si="3"/>
        <v>0</v>
      </c>
      <c r="E16">
        <f t="shared" si="0"/>
        <v>0.5088199883637974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Data!K17</f>
        <v>0.725</v>
      </c>
      <c r="C17">
        <f t="shared" si="2"/>
        <v>0.5339999999999999</v>
      </c>
      <c r="D17">
        <f t="shared" si="3"/>
        <v>0</v>
      </c>
      <c r="E17">
        <f t="shared" si="0"/>
        <v>0.5537599844850631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Data!K18</f>
        <v>0.857</v>
      </c>
      <c r="C18">
        <f t="shared" si="2"/>
        <v>0.574</v>
      </c>
      <c r="D18">
        <f t="shared" si="3"/>
        <v>0</v>
      </c>
      <c r="E18">
        <f t="shared" si="0"/>
        <v>0.5986999806063289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Data!K19</f>
        <v>1.28</v>
      </c>
      <c r="C19">
        <f t="shared" si="2"/>
        <v>0.614</v>
      </c>
      <c r="D19">
        <f t="shared" si="3"/>
        <v>0</v>
      </c>
      <c r="E19">
        <f t="shared" si="0"/>
        <v>0.6436399767275947</v>
      </c>
      <c r="F19">
        <f t="shared" si="1"/>
        <v>0</v>
      </c>
      <c r="H19" t="s">
        <v>9</v>
      </c>
      <c r="I19" s="14">
        <f>+AVERAGE(I7:I18)</f>
        <v>0.883</v>
      </c>
      <c r="J19" s="14">
        <f>+AVERAGE(J7:J18)</f>
        <v>0.8125</v>
      </c>
      <c r="K19" s="14">
        <f>+AVERAGE(K7:K18)</f>
        <v>0.8149699980606329</v>
      </c>
      <c r="L19" s="14">
        <f>+AVERAGE(L7:L18)</f>
        <v>0.002469998060632861</v>
      </c>
      <c r="M19" s="14">
        <f>+AVERAGE(M7:M18)</f>
        <v>0.06803000193936715</v>
      </c>
    </row>
    <row r="20" spans="1:6" ht="12.75">
      <c r="A20" s="1">
        <v>38485</v>
      </c>
      <c r="B20">
        <f>Data!K20</f>
        <v>1.041</v>
      </c>
      <c r="C20">
        <f t="shared" si="2"/>
        <v>0.654</v>
      </c>
      <c r="D20">
        <f t="shared" si="3"/>
        <v>0</v>
      </c>
      <c r="E20">
        <f t="shared" si="0"/>
        <v>0.6885799728488604</v>
      </c>
      <c r="F20">
        <f t="shared" si="1"/>
        <v>0</v>
      </c>
    </row>
    <row r="21" spans="1:8" ht="12.75">
      <c r="A21" s="1">
        <v>38486</v>
      </c>
      <c r="B21">
        <f>Data!K21</f>
        <v>1.067</v>
      </c>
      <c r="C21">
        <f t="shared" si="2"/>
        <v>0.6940000000000001</v>
      </c>
      <c r="D21">
        <f t="shared" si="3"/>
        <v>0</v>
      </c>
      <c r="E21">
        <f t="shared" si="0"/>
        <v>0.7335199689701262</v>
      </c>
      <c r="F21">
        <f t="shared" si="1"/>
        <v>0</v>
      </c>
      <c r="H21" s="15"/>
    </row>
    <row r="22" spans="1:6" ht="12.75">
      <c r="A22" s="1">
        <v>38487</v>
      </c>
      <c r="B22">
        <f>Data!K22</f>
        <v>1.113</v>
      </c>
      <c r="C22">
        <f t="shared" si="2"/>
        <v>0.7340000000000001</v>
      </c>
      <c r="D22">
        <f t="shared" si="3"/>
        <v>0</v>
      </c>
      <c r="E22">
        <f t="shared" si="0"/>
        <v>0.7784599650913919</v>
      </c>
      <c r="F22">
        <f t="shared" si="1"/>
        <v>0</v>
      </c>
    </row>
    <row r="23" spans="1:6" ht="12.75">
      <c r="A23" s="1">
        <v>38488</v>
      </c>
      <c r="B23">
        <f>Data!K23</f>
        <v>1.187</v>
      </c>
      <c r="C23">
        <f t="shared" si="2"/>
        <v>0.7740000000000001</v>
      </c>
      <c r="D23">
        <f t="shared" si="3"/>
        <v>0</v>
      </c>
      <c r="E23">
        <f t="shared" si="0"/>
        <v>0.8233999612126577</v>
      </c>
      <c r="F23">
        <f t="shared" si="1"/>
        <v>0</v>
      </c>
    </row>
    <row r="24" spans="1:6" ht="12.75">
      <c r="A24" s="1">
        <v>38489</v>
      </c>
      <c r="B24">
        <f>Data!K24</f>
        <v>1.135</v>
      </c>
      <c r="C24">
        <f t="shared" si="2"/>
        <v>0.8140000000000002</v>
      </c>
      <c r="D24">
        <f t="shared" si="3"/>
        <v>0</v>
      </c>
      <c r="E24">
        <f t="shared" si="0"/>
        <v>0.8683399573339234</v>
      </c>
      <c r="F24">
        <f t="shared" si="1"/>
        <v>0</v>
      </c>
    </row>
    <row r="25" spans="1:6" ht="12.75">
      <c r="A25" s="1">
        <v>38490</v>
      </c>
      <c r="B25">
        <f>Data!K25</f>
        <v>1.25</v>
      </c>
      <c r="C25">
        <f t="shared" si="2"/>
        <v>0.8540000000000002</v>
      </c>
      <c r="D25">
        <f t="shared" si="3"/>
        <v>0</v>
      </c>
      <c r="E25">
        <f t="shared" si="0"/>
        <v>0.9132799534551892</v>
      </c>
      <c r="F25">
        <f t="shared" si="1"/>
        <v>0</v>
      </c>
    </row>
    <row r="26" spans="1:6" ht="12.75">
      <c r="A26" s="1">
        <v>38491</v>
      </c>
      <c r="B26">
        <f>Data!K26</f>
        <v>1.475</v>
      </c>
      <c r="C26">
        <f t="shared" si="2"/>
        <v>0.8940000000000002</v>
      </c>
      <c r="D26">
        <f t="shared" si="3"/>
        <v>0</v>
      </c>
      <c r="E26">
        <f t="shared" si="0"/>
        <v>0.958219949576455</v>
      </c>
      <c r="F26">
        <f t="shared" si="1"/>
        <v>0</v>
      </c>
    </row>
    <row r="27" spans="1:6" ht="12.75">
      <c r="A27" s="1">
        <v>38492</v>
      </c>
      <c r="B27">
        <f>Data!K27</f>
        <v>1.352</v>
      </c>
      <c r="C27">
        <f t="shared" si="2"/>
        <v>0.9340000000000003</v>
      </c>
      <c r="D27">
        <f t="shared" si="3"/>
        <v>0</v>
      </c>
      <c r="E27">
        <f t="shared" si="0"/>
        <v>1.0031599456977207</v>
      </c>
      <c r="F27">
        <f t="shared" si="1"/>
        <v>0</v>
      </c>
    </row>
    <row r="28" spans="1:6" ht="12.75">
      <c r="A28" s="1">
        <v>38493</v>
      </c>
      <c r="B28">
        <f>Data!K28</f>
        <v>1.426</v>
      </c>
      <c r="C28">
        <f t="shared" si="2"/>
        <v>0.9740000000000003</v>
      </c>
      <c r="D28">
        <f t="shared" si="3"/>
        <v>0</v>
      </c>
      <c r="E28">
        <f t="shared" si="0"/>
        <v>1.0480999418189865</v>
      </c>
      <c r="F28">
        <f t="shared" si="1"/>
        <v>0</v>
      </c>
    </row>
    <row r="29" spans="1:6" ht="12.75">
      <c r="A29" s="1">
        <v>38494</v>
      </c>
      <c r="B29">
        <f>Data!K29</f>
        <v>1.39</v>
      </c>
      <c r="C29">
        <f t="shared" si="2"/>
        <v>1.0140000000000002</v>
      </c>
      <c r="D29">
        <f t="shared" si="3"/>
        <v>0</v>
      </c>
      <c r="E29">
        <f t="shared" si="0"/>
        <v>1.0930399379402522</v>
      </c>
      <c r="F29">
        <f t="shared" si="1"/>
        <v>0</v>
      </c>
    </row>
    <row r="30" spans="1:6" ht="12.75">
      <c r="A30" s="1">
        <v>38495</v>
      </c>
      <c r="B30">
        <f>Data!K30</f>
        <v>1.5</v>
      </c>
      <c r="C30">
        <f t="shared" si="2"/>
        <v>1.0540000000000003</v>
      </c>
      <c r="D30">
        <f t="shared" si="3"/>
        <v>0</v>
      </c>
      <c r="E30">
        <f t="shared" si="0"/>
        <v>1.137979934061518</v>
      </c>
      <c r="F30">
        <f t="shared" si="1"/>
        <v>0</v>
      </c>
    </row>
    <row r="31" spans="1:6" ht="12.75">
      <c r="A31" s="1">
        <v>38496</v>
      </c>
      <c r="B31">
        <f>Data!K31</f>
        <v>1.55</v>
      </c>
      <c r="C31">
        <f t="shared" si="2"/>
        <v>1.0940000000000003</v>
      </c>
      <c r="D31">
        <f t="shared" si="3"/>
        <v>0</v>
      </c>
      <c r="E31">
        <f t="shared" si="0"/>
        <v>1.1829199301827837</v>
      </c>
      <c r="F31">
        <f t="shared" si="1"/>
        <v>0</v>
      </c>
    </row>
    <row r="32" spans="1:6" ht="12.75">
      <c r="A32" s="1">
        <v>38497</v>
      </c>
      <c r="B32">
        <f>Data!K32</f>
        <v>1.567</v>
      </c>
      <c r="C32">
        <f t="shared" si="2"/>
        <v>1.1340000000000003</v>
      </c>
      <c r="D32">
        <f t="shared" si="3"/>
        <v>0</v>
      </c>
      <c r="E32">
        <f t="shared" si="0"/>
        <v>1.2278599263040495</v>
      </c>
      <c r="F32">
        <f t="shared" si="1"/>
        <v>0</v>
      </c>
    </row>
    <row r="33" spans="1:6" ht="12.75">
      <c r="A33" s="1">
        <v>38498</v>
      </c>
      <c r="B33">
        <f>Data!K33</f>
        <v>1.572</v>
      </c>
      <c r="C33">
        <f t="shared" si="2"/>
        <v>1.1740000000000004</v>
      </c>
      <c r="D33">
        <f t="shared" si="3"/>
        <v>0</v>
      </c>
      <c r="E33">
        <f t="shared" si="0"/>
        <v>1.2727999224253153</v>
      </c>
      <c r="F33">
        <f t="shared" si="1"/>
        <v>0</v>
      </c>
    </row>
    <row r="34" spans="1:6" ht="12.75">
      <c r="A34" s="1">
        <v>38499</v>
      </c>
      <c r="B34">
        <f>Data!K34</f>
        <v>1.58</v>
      </c>
      <c r="C34">
        <f t="shared" si="2"/>
        <v>1.2140000000000004</v>
      </c>
      <c r="D34">
        <f t="shared" si="3"/>
        <v>0</v>
      </c>
      <c r="E34">
        <f t="shared" si="0"/>
        <v>1.317739918546581</v>
      </c>
      <c r="F34">
        <f t="shared" si="1"/>
        <v>0</v>
      </c>
    </row>
    <row r="35" spans="1:6" ht="12.75">
      <c r="A35" s="1">
        <v>38500</v>
      </c>
      <c r="B35">
        <f>Data!K35</f>
        <v>1.597</v>
      </c>
      <c r="C35">
        <f t="shared" si="2"/>
        <v>1.2540000000000004</v>
      </c>
      <c r="D35">
        <f t="shared" si="3"/>
        <v>0</v>
      </c>
      <c r="E35">
        <f t="shared" si="0"/>
        <v>1.3626799146678468</v>
      </c>
      <c r="F35">
        <f t="shared" si="1"/>
        <v>0</v>
      </c>
    </row>
    <row r="36" spans="1:6" ht="12.75">
      <c r="A36" s="1">
        <v>38501</v>
      </c>
      <c r="B36">
        <f>Data!K36</f>
        <v>1.577</v>
      </c>
      <c r="C36">
        <f t="shared" si="2"/>
        <v>1.2940000000000005</v>
      </c>
      <c r="D36">
        <f t="shared" si="3"/>
        <v>0</v>
      </c>
      <c r="E36">
        <f t="shared" si="0"/>
        <v>1.4076199107891125</v>
      </c>
      <c r="F36">
        <f t="shared" si="1"/>
        <v>0</v>
      </c>
    </row>
    <row r="37" spans="1:6" ht="12.75">
      <c r="A37" s="1">
        <v>38502</v>
      </c>
      <c r="B37">
        <f>Data!K37</f>
        <v>1.57</v>
      </c>
      <c r="C37">
        <f t="shared" si="2"/>
        <v>1.3340000000000005</v>
      </c>
      <c r="D37">
        <f t="shared" si="3"/>
        <v>0</v>
      </c>
      <c r="E37">
        <f t="shared" si="0"/>
        <v>1.4525599069103783</v>
      </c>
      <c r="F37">
        <f t="shared" si="1"/>
        <v>0</v>
      </c>
    </row>
    <row r="38" spans="1:6" ht="12.75">
      <c r="A38" s="1">
        <v>38503</v>
      </c>
      <c r="B38">
        <f>Data!K38</f>
        <v>1.635</v>
      </c>
      <c r="C38">
        <f t="shared" si="2"/>
        <v>1.3740000000000006</v>
      </c>
      <c r="D38">
        <f t="shared" si="3"/>
        <v>0</v>
      </c>
      <c r="E38">
        <f t="shared" si="0"/>
        <v>1.497499903031644</v>
      </c>
      <c r="F38">
        <f t="shared" si="1"/>
        <v>0</v>
      </c>
    </row>
    <row r="39" spans="1:6" ht="12.75">
      <c r="A39" s="1">
        <v>38504</v>
      </c>
      <c r="B39">
        <f>Data!K39</f>
        <v>1.634</v>
      </c>
      <c r="C39">
        <f t="shared" si="2"/>
        <v>1.4140000000000006</v>
      </c>
      <c r="D39">
        <f t="shared" si="3"/>
        <v>0</v>
      </c>
      <c r="E39">
        <f t="shared" si="0"/>
        <v>1.5424398991529098</v>
      </c>
      <c r="F39">
        <f t="shared" si="1"/>
        <v>0</v>
      </c>
    </row>
    <row r="40" spans="1:6" ht="12.75">
      <c r="A40" s="1">
        <v>38505</v>
      </c>
      <c r="B40">
        <f>Data!K40</f>
        <v>1.662</v>
      </c>
      <c r="C40">
        <f t="shared" si="2"/>
        <v>1.4540000000000006</v>
      </c>
      <c r="D40">
        <f t="shared" si="3"/>
        <v>0</v>
      </c>
      <c r="E40">
        <f t="shared" si="0"/>
        <v>1.5873798952741756</v>
      </c>
      <c r="F40">
        <f t="shared" si="1"/>
        <v>0</v>
      </c>
    </row>
    <row r="41" spans="1:10" ht="12.75">
      <c r="A41" s="1">
        <v>38506</v>
      </c>
      <c r="B41">
        <f>Data!K41</f>
        <v>1.656</v>
      </c>
      <c r="C41">
        <f t="shared" si="2"/>
        <v>1.4940000000000007</v>
      </c>
      <c r="D41">
        <f t="shared" si="3"/>
        <v>0</v>
      </c>
      <c r="E41">
        <f t="shared" si="0"/>
        <v>1.6323198913954413</v>
      </c>
      <c r="F41">
        <f t="shared" si="1"/>
        <v>0</v>
      </c>
      <c r="J41" s="15"/>
    </row>
    <row r="42" spans="1:6" ht="12.75">
      <c r="A42" s="1">
        <v>38507</v>
      </c>
      <c r="B42">
        <f>Data!K42</f>
        <v>1.663</v>
      </c>
      <c r="C42">
        <f t="shared" si="2"/>
        <v>1.5340000000000007</v>
      </c>
      <c r="D42">
        <f t="shared" si="3"/>
        <v>0</v>
      </c>
      <c r="E42">
        <f t="shared" si="0"/>
        <v>1.663</v>
      </c>
      <c r="F42">
        <f t="shared" si="1"/>
        <v>0</v>
      </c>
    </row>
    <row r="43" spans="1:6" ht="12.75">
      <c r="A43" s="1">
        <v>38508</v>
      </c>
      <c r="B43">
        <f>Data!K43</f>
        <v>1.67</v>
      </c>
      <c r="C43">
        <f t="shared" si="2"/>
        <v>1.5740000000000007</v>
      </c>
      <c r="D43">
        <f t="shared" si="3"/>
        <v>0</v>
      </c>
      <c r="E43">
        <f t="shared" si="0"/>
        <v>1.67</v>
      </c>
      <c r="F43">
        <f t="shared" si="1"/>
        <v>0</v>
      </c>
    </row>
    <row r="44" spans="1:6" ht="12.75">
      <c r="A44" s="1">
        <v>38509</v>
      </c>
      <c r="B44">
        <f>Data!K44</f>
        <v>1.667</v>
      </c>
      <c r="C44">
        <f t="shared" si="2"/>
        <v>1.6140000000000008</v>
      </c>
      <c r="D44">
        <f t="shared" si="3"/>
        <v>0</v>
      </c>
      <c r="E44">
        <f t="shared" si="0"/>
        <v>1.667</v>
      </c>
      <c r="F44">
        <f t="shared" si="1"/>
        <v>0</v>
      </c>
    </row>
    <row r="45" spans="1:6" ht="12.75">
      <c r="A45" s="1">
        <v>38510</v>
      </c>
      <c r="B45">
        <f>Data!K45</f>
        <v>1.645</v>
      </c>
      <c r="C45">
        <f t="shared" si="2"/>
        <v>1.645</v>
      </c>
      <c r="D45">
        <f t="shared" si="3"/>
        <v>1</v>
      </c>
      <c r="E45">
        <f t="shared" si="0"/>
        <v>1.645</v>
      </c>
      <c r="F45">
        <f t="shared" si="1"/>
        <v>0</v>
      </c>
    </row>
    <row r="46" spans="1:6" ht="12.75">
      <c r="A46" s="1">
        <v>38511</v>
      </c>
      <c r="B46">
        <f>Data!K46</f>
        <v>1.67</v>
      </c>
      <c r="C46">
        <f t="shared" si="2"/>
        <v>1.67</v>
      </c>
      <c r="D46">
        <f t="shared" si="3"/>
        <v>0</v>
      </c>
      <c r="E46">
        <f t="shared" si="0"/>
        <v>1.67</v>
      </c>
      <c r="F46">
        <f t="shared" si="1"/>
        <v>0</v>
      </c>
    </row>
    <row r="47" spans="1:6" ht="12.75">
      <c r="A47" s="1">
        <v>38512</v>
      </c>
      <c r="B47">
        <f>Data!K47</f>
        <v>1.68</v>
      </c>
      <c r="C47">
        <f t="shared" si="2"/>
        <v>1.68</v>
      </c>
      <c r="D47">
        <f t="shared" si="3"/>
        <v>0</v>
      </c>
      <c r="E47">
        <f t="shared" si="0"/>
        <v>1.68</v>
      </c>
      <c r="F47">
        <f t="shared" si="1"/>
        <v>0</v>
      </c>
    </row>
    <row r="48" spans="1:6" ht="12.75">
      <c r="A48" s="1">
        <v>38513</v>
      </c>
      <c r="B48">
        <f>Data!K48</f>
        <v>1.8</v>
      </c>
      <c r="C48">
        <f t="shared" si="2"/>
        <v>1.72</v>
      </c>
      <c r="D48">
        <f t="shared" si="3"/>
        <v>0</v>
      </c>
      <c r="E48">
        <f t="shared" si="0"/>
        <v>1.7249399961212657</v>
      </c>
      <c r="F48">
        <f t="shared" si="1"/>
        <v>0</v>
      </c>
    </row>
    <row r="49" spans="1:6" ht="12.75">
      <c r="A49" s="1">
        <v>38514</v>
      </c>
      <c r="B49">
        <f>Data!K49</f>
        <v>1.7</v>
      </c>
      <c r="C49">
        <f t="shared" si="2"/>
        <v>1.7</v>
      </c>
      <c r="D49">
        <f t="shared" si="3"/>
        <v>1</v>
      </c>
      <c r="E49">
        <f t="shared" si="0"/>
        <v>1.7</v>
      </c>
      <c r="F49">
        <f t="shared" si="1"/>
        <v>1</v>
      </c>
    </row>
    <row r="50" spans="1:6" ht="12.75">
      <c r="A50" s="1">
        <v>38515</v>
      </c>
      <c r="B50">
        <f>Data!K50</f>
        <v>1.69</v>
      </c>
      <c r="C50">
        <f t="shared" si="2"/>
        <v>1.69</v>
      </c>
      <c r="D50">
        <f t="shared" si="3"/>
        <v>0</v>
      </c>
      <c r="E50">
        <f t="shared" si="0"/>
        <v>1.69</v>
      </c>
      <c r="F50">
        <f t="shared" si="1"/>
        <v>0</v>
      </c>
    </row>
    <row r="51" spans="1:6" ht="12.75">
      <c r="A51" s="1">
        <v>38516</v>
      </c>
      <c r="B51">
        <f>Data!K51</f>
        <v>1.69</v>
      </c>
      <c r="C51">
        <f t="shared" si="2"/>
        <v>1.69</v>
      </c>
      <c r="D51">
        <f t="shared" si="3"/>
        <v>0</v>
      </c>
      <c r="E51">
        <f t="shared" si="0"/>
        <v>1.69</v>
      </c>
      <c r="F51">
        <f t="shared" si="1"/>
        <v>0</v>
      </c>
    </row>
    <row r="52" spans="1:6" ht="12.75">
      <c r="A52" s="1">
        <v>38517</v>
      </c>
      <c r="B52">
        <f>Data!K52</f>
        <v>1.71</v>
      </c>
      <c r="C52">
        <f t="shared" si="2"/>
        <v>1.71</v>
      </c>
      <c r="D52">
        <f t="shared" si="3"/>
        <v>0</v>
      </c>
      <c r="E52">
        <f t="shared" si="0"/>
        <v>1.71</v>
      </c>
      <c r="F52">
        <f t="shared" si="1"/>
        <v>0</v>
      </c>
    </row>
    <row r="53" spans="1:6" ht="12.75">
      <c r="A53" s="1">
        <v>38518</v>
      </c>
      <c r="B53">
        <f>Data!K53</f>
        <v>1.72</v>
      </c>
      <c r="C53">
        <f t="shared" si="2"/>
        <v>1.72</v>
      </c>
      <c r="D53">
        <f t="shared" si="3"/>
        <v>0</v>
      </c>
      <c r="E53">
        <f t="shared" si="0"/>
        <v>1.72</v>
      </c>
      <c r="F53">
        <f t="shared" si="1"/>
        <v>0</v>
      </c>
    </row>
    <row r="54" spans="1:6" ht="12.75">
      <c r="A54" s="1">
        <v>38519</v>
      </c>
      <c r="B54">
        <f>Data!K54</f>
        <v>1.725</v>
      </c>
      <c r="C54">
        <f t="shared" si="2"/>
        <v>1.725</v>
      </c>
      <c r="D54">
        <f t="shared" si="3"/>
        <v>0</v>
      </c>
      <c r="E54">
        <f t="shared" si="0"/>
        <v>1.725</v>
      </c>
      <c r="F54">
        <f t="shared" si="1"/>
        <v>0</v>
      </c>
    </row>
    <row r="55" spans="1:6" ht="12.75">
      <c r="A55" s="1">
        <v>38520</v>
      </c>
      <c r="B55">
        <f>Data!K55</f>
        <v>1.727</v>
      </c>
      <c r="C55">
        <f t="shared" si="2"/>
        <v>1.727</v>
      </c>
      <c r="D55">
        <f t="shared" si="3"/>
        <v>0</v>
      </c>
      <c r="E55">
        <f t="shared" si="0"/>
        <v>1.727</v>
      </c>
      <c r="F55">
        <f t="shared" si="1"/>
        <v>0</v>
      </c>
    </row>
    <row r="56" spans="1:6" ht="12.75">
      <c r="A56" s="1">
        <v>38521</v>
      </c>
      <c r="B56">
        <f>Data!K56</f>
        <v>1.741</v>
      </c>
      <c r="C56">
        <f t="shared" si="2"/>
        <v>1.741</v>
      </c>
      <c r="D56">
        <f t="shared" si="3"/>
        <v>0</v>
      </c>
      <c r="E56">
        <f t="shared" si="0"/>
        <v>1.741</v>
      </c>
      <c r="F56">
        <f t="shared" si="1"/>
        <v>0</v>
      </c>
    </row>
    <row r="57" spans="1:6" ht="12.75">
      <c r="A57" s="1">
        <v>38522</v>
      </c>
      <c r="B57">
        <f>Data!K57</f>
        <v>1.705</v>
      </c>
      <c r="C57">
        <f t="shared" si="2"/>
        <v>1.705</v>
      </c>
      <c r="D57">
        <f t="shared" si="3"/>
        <v>0</v>
      </c>
      <c r="E57">
        <f t="shared" si="0"/>
        <v>1.705</v>
      </c>
      <c r="F57">
        <f t="shared" si="1"/>
        <v>0</v>
      </c>
    </row>
    <row r="58" spans="1:6" ht="12.75">
      <c r="A58" s="1">
        <v>38523</v>
      </c>
      <c r="B58">
        <f>Data!K58</f>
        <v>1.66</v>
      </c>
      <c r="C58">
        <f t="shared" si="2"/>
        <v>1.66</v>
      </c>
      <c r="D58">
        <f t="shared" si="3"/>
        <v>0</v>
      </c>
      <c r="E58">
        <f t="shared" si="0"/>
        <v>1.66</v>
      </c>
      <c r="F58">
        <f t="shared" si="1"/>
        <v>0</v>
      </c>
    </row>
    <row r="59" spans="1:6" ht="12.75">
      <c r="A59" s="1">
        <v>38524</v>
      </c>
      <c r="B59">
        <f>Data!K59</f>
        <v>1.738</v>
      </c>
      <c r="C59">
        <f t="shared" si="2"/>
        <v>1.7</v>
      </c>
      <c r="D59">
        <f t="shared" si="3"/>
        <v>0</v>
      </c>
      <c r="E59">
        <f t="shared" si="0"/>
        <v>1.7049399961212657</v>
      </c>
      <c r="F59">
        <f t="shared" si="1"/>
        <v>0</v>
      </c>
    </row>
    <row r="60" spans="1:6" ht="12.75">
      <c r="A60" s="1">
        <v>38525</v>
      </c>
      <c r="B60">
        <f>Data!K60</f>
        <v>1.73</v>
      </c>
      <c r="C60">
        <f t="shared" si="2"/>
        <v>1.73</v>
      </c>
      <c r="D60">
        <f t="shared" si="3"/>
        <v>1</v>
      </c>
      <c r="E60">
        <f t="shared" si="0"/>
        <v>1.73</v>
      </c>
      <c r="F60">
        <f t="shared" si="1"/>
        <v>1</v>
      </c>
    </row>
    <row r="61" spans="1:6" ht="12.75">
      <c r="A61" s="1">
        <v>38526</v>
      </c>
      <c r="B61">
        <f>Data!K61</f>
        <v>1.778</v>
      </c>
      <c r="C61">
        <f t="shared" si="2"/>
        <v>1.77</v>
      </c>
      <c r="D61">
        <f t="shared" si="3"/>
        <v>0</v>
      </c>
      <c r="E61">
        <f t="shared" si="0"/>
        <v>1.7749399961212657</v>
      </c>
      <c r="F61">
        <f t="shared" si="1"/>
        <v>0</v>
      </c>
    </row>
    <row r="62" spans="1:6" ht="12.75">
      <c r="A62" s="1">
        <v>38527</v>
      </c>
      <c r="B62">
        <f>Data!K62</f>
        <v>1.725</v>
      </c>
      <c r="C62">
        <f t="shared" si="2"/>
        <v>1.725</v>
      </c>
      <c r="D62">
        <f t="shared" si="3"/>
        <v>1</v>
      </c>
      <c r="E62">
        <f t="shared" si="0"/>
        <v>1.725</v>
      </c>
      <c r="F62">
        <f t="shared" si="1"/>
        <v>1</v>
      </c>
    </row>
    <row r="63" spans="1:6" ht="12.75">
      <c r="A63" s="1">
        <v>38528</v>
      </c>
      <c r="B63">
        <f>Data!K63</f>
        <v>1.81</v>
      </c>
      <c r="C63">
        <f t="shared" si="2"/>
        <v>1.7650000000000001</v>
      </c>
      <c r="D63">
        <f t="shared" si="3"/>
        <v>0</v>
      </c>
      <c r="E63">
        <f t="shared" si="0"/>
        <v>1.7699399961212658</v>
      </c>
      <c r="F63">
        <f t="shared" si="1"/>
        <v>0</v>
      </c>
    </row>
    <row r="64" spans="1:6" ht="12.75">
      <c r="A64" s="1">
        <v>38529</v>
      </c>
      <c r="B64">
        <f>Data!K64</f>
        <v>1.85</v>
      </c>
      <c r="C64">
        <f t="shared" si="2"/>
        <v>1.8050000000000002</v>
      </c>
      <c r="D64">
        <f t="shared" si="3"/>
        <v>0</v>
      </c>
      <c r="E64">
        <f t="shared" si="0"/>
        <v>1.8148799922425316</v>
      </c>
      <c r="F64">
        <f t="shared" si="1"/>
        <v>0</v>
      </c>
    </row>
    <row r="65" spans="1:6" ht="12.75">
      <c r="A65" s="1">
        <v>38530</v>
      </c>
      <c r="B65">
        <f>Data!K65</f>
        <v>1.87</v>
      </c>
      <c r="C65">
        <f t="shared" si="2"/>
        <v>1.8450000000000002</v>
      </c>
      <c r="D65">
        <f t="shared" si="3"/>
        <v>0</v>
      </c>
      <c r="E65">
        <f t="shared" si="0"/>
        <v>1.8598199883637974</v>
      </c>
      <c r="F65">
        <f t="shared" si="1"/>
        <v>0</v>
      </c>
    </row>
    <row r="66" spans="1:6" ht="12.75">
      <c r="A66" s="1">
        <v>38531</v>
      </c>
      <c r="B66">
        <f>Data!K66</f>
        <v>1.85</v>
      </c>
      <c r="C66">
        <f t="shared" si="2"/>
        <v>1.85</v>
      </c>
      <c r="D66">
        <f t="shared" si="3"/>
        <v>1</v>
      </c>
      <c r="E66">
        <f t="shared" si="0"/>
        <v>1.85</v>
      </c>
      <c r="F66">
        <f t="shared" si="1"/>
        <v>1</v>
      </c>
    </row>
    <row r="67" spans="1:6" ht="12.75">
      <c r="A67" s="1">
        <v>38532</v>
      </c>
      <c r="B67">
        <f>Data!K67</f>
        <v>1.936</v>
      </c>
      <c r="C67">
        <f t="shared" si="2"/>
        <v>1.8900000000000001</v>
      </c>
      <c r="D67">
        <f t="shared" si="3"/>
        <v>0</v>
      </c>
      <c r="E67">
        <f t="shared" si="0"/>
        <v>1.8949399961212658</v>
      </c>
      <c r="F67">
        <f t="shared" si="1"/>
        <v>0</v>
      </c>
    </row>
    <row r="68" spans="1:6" ht="12.75">
      <c r="A68" s="1">
        <v>38533</v>
      </c>
      <c r="B68">
        <f>Data!K68</f>
        <v>2.03</v>
      </c>
      <c r="C68">
        <f t="shared" si="2"/>
        <v>1.9300000000000002</v>
      </c>
      <c r="D68">
        <f t="shared" si="3"/>
        <v>0</v>
      </c>
      <c r="E68">
        <f t="shared" si="0"/>
        <v>1.9398799922425316</v>
      </c>
      <c r="F68">
        <f t="shared" si="1"/>
        <v>0</v>
      </c>
    </row>
    <row r="69" spans="1:6" ht="12.75">
      <c r="A69" s="1">
        <v>38534</v>
      </c>
      <c r="B69">
        <f>Data!K69</f>
        <v>2.04</v>
      </c>
      <c r="C69">
        <f t="shared" si="2"/>
        <v>1.9700000000000002</v>
      </c>
      <c r="D69">
        <f t="shared" si="3"/>
        <v>0</v>
      </c>
      <c r="E69">
        <f t="shared" si="0"/>
        <v>1.9848199883637974</v>
      </c>
      <c r="F69">
        <f t="shared" si="1"/>
        <v>0</v>
      </c>
    </row>
    <row r="70" spans="1:6" ht="12.75">
      <c r="A70" s="1">
        <v>38535</v>
      </c>
      <c r="B70" t="str">
        <f>Data!K70</f>
        <v>-</v>
      </c>
      <c r="F70"/>
    </row>
    <row r="71" spans="1:6" ht="12.75">
      <c r="A71" s="1">
        <v>38536</v>
      </c>
      <c r="B71" t="str">
        <f>Data!K71</f>
        <v>-</v>
      </c>
      <c r="F71"/>
    </row>
    <row r="72" spans="1:6" ht="12.75">
      <c r="A72" s="1">
        <v>38537</v>
      </c>
      <c r="B72" t="str">
        <f>Data!K72</f>
        <v>-</v>
      </c>
      <c r="F72"/>
    </row>
    <row r="73" spans="1:6" ht="12.75">
      <c r="A73" s="1">
        <v>38538</v>
      </c>
      <c r="B73" t="str">
        <f>Data!K73</f>
        <v>-</v>
      </c>
      <c r="F73"/>
    </row>
    <row r="75" spans="2:6" ht="12.75">
      <c r="B75">
        <f>AVERAGE(B8:B73)</f>
        <v>1.417693548387097</v>
      </c>
      <c r="C75" s="14">
        <f>AVERAGE(C8:C73)/B75</f>
        <v>0.8770037657713006</v>
      </c>
      <c r="D75">
        <f>SUM(D6:D73)</f>
        <v>6</v>
      </c>
      <c r="E75" s="14">
        <f>(AVERAGE(E8:E73)-AVERAGE(C8:C73))/B75</f>
        <v>0.026992483877910225</v>
      </c>
      <c r="F75">
        <f>SUM(F6:F73)</f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42</v>
      </c>
      <c r="F1" s="2" t="s">
        <v>75</v>
      </c>
      <c r="G1" t="s">
        <v>76</v>
      </c>
      <c r="H1" s="25" t="str">
        <f>GW_temp!G1</f>
        <v>Nt</v>
      </c>
      <c r="K1" t="s">
        <v>1</v>
      </c>
      <c r="M1">
        <f>+AVERAGE(B6:B74)</f>
        <v>7.334375000000002</v>
      </c>
    </row>
    <row r="2" spans="3:13" ht="12.75">
      <c r="C2" t="s">
        <v>43</v>
      </c>
      <c r="E2" s="3"/>
      <c r="F2" s="14">
        <f>+C3</f>
        <v>0.075</v>
      </c>
      <c r="G2">
        <f>D3</f>
        <v>13</v>
      </c>
      <c r="H2" s="25">
        <f>GW_temp!G2</f>
        <v>9</v>
      </c>
      <c r="L2" s="5" t="s">
        <v>3</v>
      </c>
      <c r="M2" s="5">
        <f>+J19/I19</f>
        <v>0.7763157894736847</v>
      </c>
    </row>
    <row r="3" spans="3:13" ht="12.75">
      <c r="C3" s="6">
        <v>0.075</v>
      </c>
      <c r="D3" s="6">
        <f>+D75</f>
        <v>13</v>
      </c>
      <c r="E3" s="7">
        <v>-0.1</v>
      </c>
      <c r="F3" s="14"/>
      <c r="G3" s="25">
        <v>1.4</v>
      </c>
      <c r="H3" s="25"/>
      <c r="J3" t="s">
        <v>4</v>
      </c>
      <c r="L3" s="8" t="s">
        <v>5</v>
      </c>
      <c r="M3" s="8">
        <f>+L19/I19</f>
        <v>0.028731906505444136</v>
      </c>
    </row>
    <row r="4" spans="5:13" ht="12.75">
      <c r="E4" s="8">
        <f>+C3*2^(E3+0.618)</f>
        <v>0.10739765559008575</v>
      </c>
      <c r="F4" s="2">
        <f>F75</f>
        <v>6</v>
      </c>
      <c r="G4" s="25">
        <v>0.30376644220514787</v>
      </c>
      <c r="H4" s="25">
        <v>1</v>
      </c>
      <c r="J4" s="5">
        <f>+C3</f>
        <v>0.075</v>
      </c>
      <c r="K4" s="8">
        <f>+E4</f>
        <v>0.10739765559008575</v>
      </c>
      <c r="L4" s="9" t="s">
        <v>6</v>
      </c>
      <c r="M4" s="9">
        <f>+M19/I19</f>
        <v>0.19495230402087116</v>
      </c>
    </row>
    <row r="5" spans="2:7" ht="12.75">
      <c r="B5" t="s">
        <v>22</v>
      </c>
      <c r="C5" t="s">
        <v>23</v>
      </c>
      <c r="D5" t="s">
        <v>7</v>
      </c>
      <c r="E5" t="s">
        <v>24</v>
      </c>
      <c r="F5" s="10" t="s">
        <v>7</v>
      </c>
      <c r="G5" s="11"/>
    </row>
    <row r="6" spans="1:13" ht="12.75">
      <c r="A6" s="1">
        <v>38471</v>
      </c>
      <c r="B6">
        <f>Data!G6</f>
        <v>8.2</v>
      </c>
      <c r="C6" s="12">
        <f>B6</f>
        <v>8.2</v>
      </c>
      <c r="D6">
        <v>0</v>
      </c>
      <c r="E6" s="12">
        <f>B6</f>
        <v>8.2</v>
      </c>
      <c r="F6">
        <v>0</v>
      </c>
      <c r="I6" t="s">
        <v>22</v>
      </c>
      <c r="J6" t="s">
        <v>23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Data!G7</f>
        <v>8.2</v>
      </c>
      <c r="C7">
        <f>+IF(B7-C6&gt;$C$3,C6+$C$3,B7)</f>
        <v>8.2</v>
      </c>
      <c r="D7">
        <f>+IF(AND(B7=C7,B6&gt;C6,B6&gt;=C7),1,0)</f>
        <v>0</v>
      </c>
      <c r="E7">
        <f aca="true" t="shared" si="0" ref="E7:E69">+IF(B7-E6&gt;$E$4,E6+$E$4,B7)</f>
        <v>8.2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Data!G8</f>
        <v>7.9</v>
      </c>
      <c r="C8">
        <f>+IF(B8-C7&gt;$C$3,C7+$C$3,B8)</f>
        <v>7.9</v>
      </c>
      <c r="D8">
        <f>+IF(AND(B8=C8,B7&gt;C7,B7&gt;=C8),1,0)</f>
        <v>0</v>
      </c>
      <c r="E8">
        <f t="shared" si="0"/>
        <v>7.9</v>
      </c>
      <c r="F8">
        <f aca="true" t="shared" si="1" ref="F8:F69">+IF(AND(B8=E8,B7&gt;E7,B7&gt;=E8),1,0)</f>
        <v>0</v>
      </c>
      <c r="H8" s="13">
        <v>38384</v>
      </c>
    </row>
    <row r="9" spans="1:13" ht="12.75">
      <c r="A9" s="1">
        <v>38474</v>
      </c>
      <c r="B9">
        <f>Data!G9</f>
        <v>8.2</v>
      </c>
      <c r="C9">
        <f>+IF(B9-C8&gt;$C$3,C8+$C$3,B9)</f>
        <v>7.9750000000000005</v>
      </c>
      <c r="D9">
        <f>+IF(AND(B9=C9,B8&gt;C8,B8&gt;=C9),1,0)</f>
        <v>0</v>
      </c>
      <c r="E9">
        <f t="shared" si="0"/>
        <v>8.007397655590086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Data!G10</f>
        <v>8</v>
      </c>
      <c r="C10">
        <f aca="true" t="shared" si="2" ref="C10:C69">+IF(B10-C9&gt;$C$3,C9+$C$3,B10)</f>
        <v>8</v>
      </c>
      <c r="D10">
        <f aca="true" t="shared" si="3" ref="D10:D69">+IF(AND(B10=C10,B9&gt;C9,B9&gt;=C10),1,0)</f>
        <v>1</v>
      </c>
      <c r="E10">
        <f t="shared" si="0"/>
        <v>8</v>
      </c>
      <c r="F10">
        <f t="shared" si="1"/>
        <v>1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Data!G11</f>
        <v>8</v>
      </c>
      <c r="C11">
        <f t="shared" si="2"/>
        <v>8</v>
      </c>
      <c r="D11">
        <f t="shared" si="3"/>
        <v>0</v>
      </c>
      <c r="E11">
        <f t="shared" si="0"/>
        <v>8</v>
      </c>
      <c r="F11">
        <f t="shared" si="1"/>
        <v>0</v>
      </c>
      <c r="H11" s="13">
        <v>38473</v>
      </c>
      <c r="I11" s="4">
        <f>+MAX(B$8:B$38)-MIN(B$8:B$38)</f>
        <v>1.0999999999999996</v>
      </c>
      <c r="J11" s="4">
        <f>+MAX(C$8:C$38)-MIN(C$8:C$38)</f>
        <v>0.9000000000000004</v>
      </c>
      <c r="K11" s="4">
        <f>+MAX(E$8:E$38)-MIN(E$8:E$38)</f>
        <v>0.9073976555900867</v>
      </c>
      <c r="L11" s="14">
        <f>+K11-J11</f>
        <v>0.007397655590086316</v>
      </c>
      <c r="M11" s="14">
        <f>+I11-K11</f>
        <v>0.19260234440991297</v>
      </c>
    </row>
    <row r="12" spans="1:13" ht="12.75">
      <c r="A12" s="1">
        <v>38477</v>
      </c>
      <c r="B12">
        <f>Data!G12</f>
        <v>8</v>
      </c>
      <c r="C12">
        <f t="shared" si="2"/>
        <v>8</v>
      </c>
      <c r="D12">
        <f t="shared" si="3"/>
        <v>0</v>
      </c>
      <c r="E12">
        <f t="shared" si="0"/>
        <v>8</v>
      </c>
      <c r="F12">
        <f t="shared" si="1"/>
        <v>0</v>
      </c>
      <c r="H12" s="13">
        <v>38504</v>
      </c>
      <c r="I12" s="4">
        <f>+MAX(B$39:B$68)-MIN(B$39:B$68)</f>
        <v>0.7999999999999998</v>
      </c>
      <c r="J12" s="4">
        <f>+MAX(C$39:C$68)-MIN(C$39:C$68)</f>
        <v>0.5750000000000002</v>
      </c>
      <c r="K12" s="4">
        <f>+MAX(E$39:E$68)-MIN(E$39:E$68)</f>
        <v>0.6221929667702577</v>
      </c>
      <c r="L12" s="14">
        <f>+K12-J12</f>
        <v>0.04719296677025753</v>
      </c>
      <c r="M12" s="14">
        <f>+I12-K12</f>
        <v>0.17780703322974212</v>
      </c>
    </row>
    <row r="13" spans="1:13" ht="12.75">
      <c r="A13" s="1">
        <v>38478</v>
      </c>
      <c r="B13">
        <f>Data!G13</f>
        <v>7.9</v>
      </c>
      <c r="C13">
        <f t="shared" si="2"/>
        <v>7.9</v>
      </c>
      <c r="D13">
        <f t="shared" si="3"/>
        <v>0</v>
      </c>
      <c r="E13">
        <f t="shared" si="0"/>
        <v>7.9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Data!G14</f>
        <v>7.7</v>
      </c>
      <c r="C14">
        <f t="shared" si="2"/>
        <v>7.7</v>
      </c>
      <c r="D14">
        <f t="shared" si="3"/>
        <v>0</v>
      </c>
      <c r="E14">
        <f t="shared" si="0"/>
        <v>7.7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Data!G15</f>
        <v>7.5</v>
      </c>
      <c r="C15">
        <f t="shared" si="2"/>
        <v>7.5</v>
      </c>
      <c r="D15">
        <f t="shared" si="3"/>
        <v>0</v>
      </c>
      <c r="E15">
        <f t="shared" si="0"/>
        <v>7.5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Data!G16</f>
        <v>8</v>
      </c>
      <c r="C16">
        <f t="shared" si="2"/>
        <v>7.575</v>
      </c>
      <c r="D16">
        <f t="shared" si="3"/>
        <v>0</v>
      </c>
      <c r="E16">
        <f t="shared" si="0"/>
        <v>7.607397655590086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Data!G17</f>
        <v>8</v>
      </c>
      <c r="C17">
        <f t="shared" si="2"/>
        <v>7.65</v>
      </c>
      <c r="D17">
        <f t="shared" si="3"/>
        <v>0</v>
      </c>
      <c r="E17">
        <f t="shared" si="0"/>
        <v>7.714795311180172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Data!G18</f>
        <v>7.8</v>
      </c>
      <c r="C18">
        <f t="shared" si="2"/>
        <v>7.7250000000000005</v>
      </c>
      <c r="D18">
        <f t="shared" si="3"/>
        <v>0</v>
      </c>
      <c r="E18">
        <f t="shared" si="0"/>
        <v>7.8</v>
      </c>
      <c r="F18">
        <f t="shared" si="1"/>
        <v>1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Data!G19</f>
        <v>7.5</v>
      </c>
      <c r="C19">
        <f t="shared" si="2"/>
        <v>7.5</v>
      </c>
      <c r="D19">
        <f t="shared" si="3"/>
        <v>1</v>
      </c>
      <c r="E19">
        <f t="shared" si="0"/>
        <v>7.5</v>
      </c>
      <c r="F19">
        <f t="shared" si="1"/>
        <v>0</v>
      </c>
      <c r="H19" t="s">
        <v>9</v>
      </c>
      <c r="I19" s="14">
        <f>+AVERAGE(I7:I18)</f>
        <v>0.9499999999999997</v>
      </c>
      <c r="J19" s="14">
        <f>+AVERAGE(J7:J18)</f>
        <v>0.7375000000000003</v>
      </c>
      <c r="K19" s="14">
        <f>+AVERAGE(K7:K18)</f>
        <v>0.7647953111801722</v>
      </c>
      <c r="L19" s="14">
        <f>+AVERAGE(L7:L18)</f>
        <v>0.02729531118017192</v>
      </c>
      <c r="M19" s="14">
        <f>+AVERAGE(M7:M18)</f>
        <v>0.18520468881982755</v>
      </c>
    </row>
    <row r="20" spans="1:6" ht="12.75">
      <c r="A20" s="1">
        <v>38485</v>
      </c>
      <c r="B20">
        <f>Data!G20</f>
        <v>7.7</v>
      </c>
      <c r="C20">
        <f t="shared" si="2"/>
        <v>7.575</v>
      </c>
      <c r="D20">
        <f t="shared" si="3"/>
        <v>0</v>
      </c>
      <c r="E20">
        <f t="shared" si="0"/>
        <v>7.607397655590086</v>
      </c>
      <c r="F20">
        <f t="shared" si="1"/>
        <v>0</v>
      </c>
    </row>
    <row r="21" spans="1:8" ht="12.75">
      <c r="A21" s="1">
        <v>38486</v>
      </c>
      <c r="B21">
        <f>Data!G21</f>
        <v>7.6</v>
      </c>
      <c r="C21">
        <f t="shared" si="2"/>
        <v>7.6</v>
      </c>
      <c r="D21">
        <f t="shared" si="3"/>
        <v>1</v>
      </c>
      <c r="E21">
        <f t="shared" si="0"/>
        <v>7.6</v>
      </c>
      <c r="F21">
        <f t="shared" si="1"/>
        <v>1</v>
      </c>
      <c r="H21" s="15"/>
    </row>
    <row r="22" spans="1:6" ht="12.75">
      <c r="A22" s="1">
        <v>38487</v>
      </c>
      <c r="B22">
        <f>Data!G22</f>
        <v>7.3</v>
      </c>
      <c r="C22">
        <f t="shared" si="2"/>
        <v>7.3</v>
      </c>
      <c r="D22">
        <f t="shared" si="3"/>
        <v>0</v>
      </c>
      <c r="E22">
        <f t="shared" si="0"/>
        <v>7.3</v>
      </c>
      <c r="F22">
        <f t="shared" si="1"/>
        <v>0</v>
      </c>
    </row>
    <row r="23" spans="1:6" ht="12.75">
      <c r="A23" s="1">
        <v>38488</v>
      </c>
      <c r="B23">
        <f>Data!G23</f>
        <v>7.3</v>
      </c>
      <c r="C23">
        <f t="shared" si="2"/>
        <v>7.3</v>
      </c>
      <c r="D23">
        <f t="shared" si="3"/>
        <v>0</v>
      </c>
      <c r="E23">
        <f t="shared" si="0"/>
        <v>7.3</v>
      </c>
      <c r="F23">
        <f t="shared" si="1"/>
        <v>0</v>
      </c>
    </row>
    <row r="24" spans="1:6" ht="12.75">
      <c r="A24" s="1">
        <v>38489</v>
      </c>
      <c r="B24">
        <f>Data!G24</f>
        <v>7.4</v>
      </c>
      <c r="C24">
        <f t="shared" si="2"/>
        <v>7.375</v>
      </c>
      <c r="D24">
        <f t="shared" si="3"/>
        <v>0</v>
      </c>
      <c r="E24">
        <f t="shared" si="0"/>
        <v>7.4</v>
      </c>
      <c r="F24">
        <f t="shared" si="1"/>
        <v>0</v>
      </c>
    </row>
    <row r="25" spans="1:6" ht="12.75">
      <c r="A25" s="1">
        <v>38490</v>
      </c>
      <c r="B25">
        <f>Data!G25</f>
        <v>7.4</v>
      </c>
      <c r="C25">
        <f t="shared" si="2"/>
        <v>7.4</v>
      </c>
      <c r="D25">
        <f t="shared" si="3"/>
        <v>1</v>
      </c>
      <c r="E25">
        <f t="shared" si="0"/>
        <v>7.4</v>
      </c>
      <c r="F25">
        <f t="shared" si="1"/>
        <v>0</v>
      </c>
    </row>
    <row r="26" spans="1:6" ht="12.75">
      <c r="A26" s="1">
        <v>38491</v>
      </c>
      <c r="B26">
        <f>Data!G26</f>
        <v>7.1</v>
      </c>
      <c r="C26">
        <f t="shared" si="2"/>
        <v>7.1</v>
      </c>
      <c r="D26">
        <f t="shared" si="3"/>
        <v>0</v>
      </c>
      <c r="E26">
        <f t="shared" si="0"/>
        <v>7.1</v>
      </c>
      <c r="F26">
        <f t="shared" si="1"/>
        <v>0</v>
      </c>
    </row>
    <row r="27" spans="1:6" ht="12.75">
      <c r="A27" s="1">
        <v>38492</v>
      </c>
      <c r="B27">
        <f>Data!G27</f>
        <v>7.3</v>
      </c>
      <c r="C27">
        <f t="shared" si="2"/>
        <v>7.175</v>
      </c>
      <c r="D27">
        <f t="shared" si="3"/>
        <v>0</v>
      </c>
      <c r="E27">
        <f t="shared" si="0"/>
        <v>7.207397655590086</v>
      </c>
      <c r="F27">
        <f t="shared" si="1"/>
        <v>0</v>
      </c>
    </row>
    <row r="28" spans="1:6" ht="12.75">
      <c r="A28" s="1">
        <v>38493</v>
      </c>
      <c r="B28">
        <f>Data!G28</f>
        <v>7.3</v>
      </c>
      <c r="C28">
        <f t="shared" si="2"/>
        <v>7.25</v>
      </c>
      <c r="D28">
        <f t="shared" si="3"/>
        <v>0</v>
      </c>
      <c r="E28">
        <f t="shared" si="0"/>
        <v>7.3</v>
      </c>
      <c r="F28">
        <f t="shared" si="1"/>
        <v>1</v>
      </c>
    </row>
    <row r="29" spans="1:6" ht="12.75">
      <c r="A29" s="1">
        <v>38494</v>
      </c>
      <c r="B29">
        <f>Data!G29</f>
        <v>7.3</v>
      </c>
      <c r="C29">
        <f t="shared" si="2"/>
        <v>7.3</v>
      </c>
      <c r="D29">
        <f t="shared" si="3"/>
        <v>1</v>
      </c>
      <c r="E29">
        <f t="shared" si="0"/>
        <v>7.3</v>
      </c>
      <c r="F29">
        <f t="shared" si="1"/>
        <v>0</v>
      </c>
    </row>
    <row r="30" spans="1:6" ht="12.75">
      <c r="A30" s="1">
        <v>38495</v>
      </c>
      <c r="B30">
        <f>Data!G30</f>
        <v>7.3</v>
      </c>
      <c r="C30">
        <f t="shared" si="2"/>
        <v>7.3</v>
      </c>
      <c r="D30">
        <f t="shared" si="3"/>
        <v>0</v>
      </c>
      <c r="E30">
        <f t="shared" si="0"/>
        <v>7.3</v>
      </c>
      <c r="F30">
        <f t="shared" si="1"/>
        <v>0</v>
      </c>
    </row>
    <row r="31" spans="1:6" ht="12.75">
      <c r="A31" s="1">
        <v>38496</v>
      </c>
      <c r="B31">
        <f>Data!G31</f>
        <v>7.4</v>
      </c>
      <c r="C31">
        <f t="shared" si="2"/>
        <v>7.375</v>
      </c>
      <c r="D31">
        <f t="shared" si="3"/>
        <v>0</v>
      </c>
      <c r="E31">
        <f t="shared" si="0"/>
        <v>7.4</v>
      </c>
      <c r="F31">
        <f t="shared" si="1"/>
        <v>0</v>
      </c>
    </row>
    <row r="32" spans="1:6" ht="12.75">
      <c r="A32" s="1">
        <v>38497</v>
      </c>
      <c r="B32">
        <f>Data!G32</f>
        <v>7.3</v>
      </c>
      <c r="C32">
        <f t="shared" si="2"/>
        <v>7.3</v>
      </c>
      <c r="D32">
        <f t="shared" si="3"/>
        <v>1</v>
      </c>
      <c r="E32">
        <f t="shared" si="0"/>
        <v>7.3</v>
      </c>
      <c r="F32">
        <f t="shared" si="1"/>
        <v>0</v>
      </c>
    </row>
    <row r="33" spans="1:6" ht="12.75">
      <c r="A33" s="1">
        <v>38498</v>
      </c>
      <c r="B33">
        <f>Data!G33</f>
        <v>7.3</v>
      </c>
      <c r="C33">
        <f t="shared" si="2"/>
        <v>7.3</v>
      </c>
      <c r="D33">
        <f t="shared" si="3"/>
        <v>0</v>
      </c>
      <c r="E33">
        <f t="shared" si="0"/>
        <v>7.3</v>
      </c>
      <c r="F33">
        <f t="shared" si="1"/>
        <v>0</v>
      </c>
    </row>
    <row r="34" spans="1:6" ht="12.75">
      <c r="A34" s="1">
        <v>38499</v>
      </c>
      <c r="B34">
        <f>Data!G34</f>
        <v>7.4</v>
      </c>
      <c r="C34">
        <f t="shared" si="2"/>
        <v>7.375</v>
      </c>
      <c r="D34">
        <f t="shared" si="3"/>
        <v>0</v>
      </c>
      <c r="E34">
        <f t="shared" si="0"/>
        <v>7.4</v>
      </c>
      <c r="F34">
        <f t="shared" si="1"/>
        <v>0</v>
      </c>
    </row>
    <row r="35" spans="1:6" ht="12.75">
      <c r="A35" s="1">
        <v>38500</v>
      </c>
      <c r="B35">
        <f>Data!G35</f>
        <v>7.4</v>
      </c>
      <c r="C35">
        <f t="shared" si="2"/>
        <v>7.4</v>
      </c>
      <c r="D35">
        <f t="shared" si="3"/>
        <v>1</v>
      </c>
      <c r="E35">
        <f t="shared" si="0"/>
        <v>7.4</v>
      </c>
      <c r="F35">
        <f t="shared" si="1"/>
        <v>0</v>
      </c>
    </row>
    <row r="36" spans="1:6" ht="12.75">
      <c r="A36" s="1">
        <v>38501</v>
      </c>
      <c r="B36">
        <f>Data!G36</f>
        <v>7.4</v>
      </c>
      <c r="C36">
        <f t="shared" si="2"/>
        <v>7.4</v>
      </c>
      <c r="D36">
        <f t="shared" si="3"/>
        <v>0</v>
      </c>
      <c r="E36">
        <f t="shared" si="0"/>
        <v>7.4</v>
      </c>
      <c r="F36">
        <f t="shared" si="1"/>
        <v>0</v>
      </c>
    </row>
    <row r="37" spans="1:6" ht="12.75">
      <c r="A37" s="1">
        <v>38502</v>
      </c>
      <c r="B37">
        <f>Data!G37</f>
        <v>7.3</v>
      </c>
      <c r="C37">
        <f t="shared" si="2"/>
        <v>7.3</v>
      </c>
      <c r="D37">
        <f t="shared" si="3"/>
        <v>0</v>
      </c>
      <c r="E37">
        <f t="shared" si="0"/>
        <v>7.3</v>
      </c>
      <c r="F37">
        <f t="shared" si="1"/>
        <v>0</v>
      </c>
    </row>
    <row r="38" spans="1:6" ht="12.75">
      <c r="A38" s="1">
        <v>38503</v>
      </c>
      <c r="B38">
        <f>Data!G38</f>
        <v>7.2</v>
      </c>
      <c r="C38">
        <f t="shared" si="2"/>
        <v>7.2</v>
      </c>
      <c r="D38">
        <f t="shared" si="3"/>
        <v>0</v>
      </c>
      <c r="E38">
        <f t="shared" si="0"/>
        <v>7.2</v>
      </c>
      <c r="F38">
        <f t="shared" si="1"/>
        <v>0</v>
      </c>
    </row>
    <row r="39" spans="1:6" ht="12.75">
      <c r="A39" s="1">
        <v>38504</v>
      </c>
      <c r="B39">
        <f>Data!G39</f>
        <v>7.3</v>
      </c>
      <c r="C39">
        <f t="shared" si="2"/>
        <v>7.275</v>
      </c>
      <c r="D39">
        <f t="shared" si="3"/>
        <v>0</v>
      </c>
      <c r="E39">
        <f t="shared" si="0"/>
        <v>7.3</v>
      </c>
      <c r="F39">
        <f t="shared" si="1"/>
        <v>0</v>
      </c>
    </row>
    <row r="40" spans="1:6" ht="12.75">
      <c r="A40" s="1">
        <v>38505</v>
      </c>
      <c r="B40">
        <f>Data!G40</f>
        <v>7.1</v>
      </c>
      <c r="C40">
        <f t="shared" si="2"/>
        <v>7.1</v>
      </c>
      <c r="D40">
        <f t="shared" si="3"/>
        <v>1</v>
      </c>
      <c r="E40">
        <f t="shared" si="0"/>
        <v>7.1</v>
      </c>
      <c r="F40">
        <f t="shared" si="1"/>
        <v>0</v>
      </c>
    </row>
    <row r="41" spans="1:10" ht="12.75">
      <c r="A41" s="1">
        <v>38506</v>
      </c>
      <c r="B41">
        <f>Data!G41</f>
        <v>7.2</v>
      </c>
      <c r="C41">
        <f t="shared" si="2"/>
        <v>7.175</v>
      </c>
      <c r="D41">
        <f t="shared" si="3"/>
        <v>0</v>
      </c>
      <c r="E41">
        <f t="shared" si="0"/>
        <v>7.2</v>
      </c>
      <c r="F41">
        <f t="shared" si="1"/>
        <v>0</v>
      </c>
      <c r="J41" s="15"/>
    </row>
    <row r="42" spans="1:6" ht="12.75">
      <c r="A42" s="1">
        <v>38507</v>
      </c>
      <c r="B42">
        <f>Data!G42</f>
        <v>7.3</v>
      </c>
      <c r="C42">
        <f t="shared" si="2"/>
        <v>7.25</v>
      </c>
      <c r="D42">
        <f t="shared" si="3"/>
        <v>0</v>
      </c>
      <c r="E42">
        <f t="shared" si="0"/>
        <v>7.3</v>
      </c>
      <c r="F42">
        <f t="shared" si="1"/>
        <v>0</v>
      </c>
    </row>
    <row r="43" spans="1:6" ht="12.75">
      <c r="A43" s="1">
        <v>38508</v>
      </c>
      <c r="B43">
        <f>Data!G43</f>
        <v>7.1</v>
      </c>
      <c r="C43">
        <f t="shared" si="2"/>
        <v>7.1</v>
      </c>
      <c r="D43">
        <f t="shared" si="3"/>
        <v>1</v>
      </c>
      <c r="E43">
        <f t="shared" si="0"/>
        <v>7.1</v>
      </c>
      <c r="F43">
        <f t="shared" si="1"/>
        <v>0</v>
      </c>
    </row>
    <row r="44" spans="1:6" ht="12.75">
      <c r="A44" s="1">
        <v>38509</v>
      </c>
      <c r="B44">
        <f>Data!G44</f>
        <v>7.1</v>
      </c>
      <c r="C44">
        <f t="shared" si="2"/>
        <v>7.1</v>
      </c>
      <c r="D44">
        <f t="shared" si="3"/>
        <v>0</v>
      </c>
      <c r="E44">
        <f t="shared" si="0"/>
        <v>7.1</v>
      </c>
      <c r="F44">
        <f t="shared" si="1"/>
        <v>0</v>
      </c>
    </row>
    <row r="45" spans="1:6" ht="12.75">
      <c r="A45" s="1">
        <v>38510</v>
      </c>
      <c r="B45">
        <f>Data!G45</f>
        <v>7</v>
      </c>
      <c r="C45">
        <f t="shared" si="2"/>
        <v>7</v>
      </c>
      <c r="D45">
        <f t="shared" si="3"/>
        <v>0</v>
      </c>
      <c r="E45">
        <f t="shared" si="0"/>
        <v>7</v>
      </c>
      <c r="F45">
        <f t="shared" si="1"/>
        <v>0</v>
      </c>
    </row>
    <row r="46" spans="1:6" ht="12.75">
      <c r="A46" s="1">
        <v>38511</v>
      </c>
      <c r="B46">
        <f>Data!G46</f>
        <v>7</v>
      </c>
      <c r="C46">
        <f t="shared" si="2"/>
        <v>7</v>
      </c>
      <c r="D46">
        <f t="shared" si="3"/>
        <v>0</v>
      </c>
      <c r="E46">
        <f t="shared" si="0"/>
        <v>7</v>
      </c>
      <c r="F46">
        <f t="shared" si="1"/>
        <v>0</v>
      </c>
    </row>
    <row r="47" spans="1:6" ht="12.75">
      <c r="A47" s="1">
        <v>38512</v>
      </c>
      <c r="B47">
        <f>Data!G47</f>
        <v>7</v>
      </c>
      <c r="C47">
        <f t="shared" si="2"/>
        <v>7</v>
      </c>
      <c r="D47">
        <f t="shared" si="3"/>
        <v>0</v>
      </c>
      <c r="E47">
        <f t="shared" si="0"/>
        <v>7</v>
      </c>
      <c r="F47">
        <f t="shared" si="1"/>
        <v>0</v>
      </c>
    </row>
    <row r="48" spans="1:6" ht="12.75">
      <c r="A48" s="1">
        <v>38513</v>
      </c>
      <c r="B48">
        <f>Data!G48</f>
        <v>7</v>
      </c>
      <c r="C48">
        <f t="shared" si="2"/>
        <v>7</v>
      </c>
      <c r="D48">
        <f t="shared" si="3"/>
        <v>0</v>
      </c>
      <c r="E48">
        <f t="shared" si="0"/>
        <v>7</v>
      </c>
      <c r="F48">
        <f t="shared" si="1"/>
        <v>0</v>
      </c>
    </row>
    <row r="49" spans="1:6" ht="12.75">
      <c r="A49" s="1">
        <v>38514</v>
      </c>
      <c r="B49">
        <f>Data!G49</f>
        <v>7.3</v>
      </c>
      <c r="C49">
        <f t="shared" si="2"/>
        <v>7.075</v>
      </c>
      <c r="D49">
        <f t="shared" si="3"/>
        <v>0</v>
      </c>
      <c r="E49">
        <f t="shared" si="0"/>
        <v>7.107397655590086</v>
      </c>
      <c r="F49">
        <f t="shared" si="1"/>
        <v>0</v>
      </c>
    </row>
    <row r="50" spans="1:6" ht="12.75">
      <c r="A50" s="1">
        <v>38515</v>
      </c>
      <c r="B50">
        <f>Data!G50</f>
        <v>7.3</v>
      </c>
      <c r="C50">
        <f t="shared" si="2"/>
        <v>7.15</v>
      </c>
      <c r="D50">
        <f t="shared" si="3"/>
        <v>0</v>
      </c>
      <c r="E50">
        <f t="shared" si="0"/>
        <v>7.214795311180172</v>
      </c>
      <c r="F50">
        <f t="shared" si="1"/>
        <v>0</v>
      </c>
    </row>
    <row r="51" spans="1:6" ht="12.75">
      <c r="A51" s="1">
        <v>38516</v>
      </c>
      <c r="B51">
        <f>Data!G51</f>
        <v>7.5</v>
      </c>
      <c r="C51">
        <f t="shared" si="2"/>
        <v>7.2250000000000005</v>
      </c>
      <c r="D51">
        <f t="shared" si="3"/>
        <v>0</v>
      </c>
      <c r="E51">
        <f t="shared" si="0"/>
        <v>7.322192966770258</v>
      </c>
      <c r="F51">
        <f t="shared" si="1"/>
        <v>0</v>
      </c>
    </row>
    <row r="52" spans="1:6" ht="12.75">
      <c r="A52" s="1">
        <v>38517</v>
      </c>
      <c r="B52">
        <f>Data!G52</f>
        <v>7.2</v>
      </c>
      <c r="C52">
        <f t="shared" si="2"/>
        <v>7.2</v>
      </c>
      <c r="D52">
        <f t="shared" si="3"/>
        <v>1</v>
      </c>
      <c r="E52">
        <f t="shared" si="0"/>
        <v>7.2</v>
      </c>
      <c r="F52">
        <f t="shared" si="1"/>
        <v>1</v>
      </c>
    </row>
    <row r="53" spans="1:6" ht="12.75">
      <c r="A53" s="1">
        <v>38518</v>
      </c>
      <c r="B53">
        <f>Data!G53</f>
        <v>7</v>
      </c>
      <c r="C53">
        <f t="shared" si="2"/>
        <v>7</v>
      </c>
      <c r="D53">
        <f t="shared" si="3"/>
        <v>0</v>
      </c>
      <c r="E53">
        <f t="shared" si="0"/>
        <v>7</v>
      </c>
      <c r="F53">
        <f t="shared" si="1"/>
        <v>0</v>
      </c>
    </row>
    <row r="54" spans="1:6" ht="12.75">
      <c r="A54" s="1">
        <v>38519</v>
      </c>
      <c r="B54">
        <f>Data!G54</f>
        <v>6.9</v>
      </c>
      <c r="C54">
        <f t="shared" si="2"/>
        <v>6.9</v>
      </c>
      <c r="D54">
        <f t="shared" si="3"/>
        <v>0</v>
      </c>
      <c r="E54">
        <f t="shared" si="0"/>
        <v>6.9</v>
      </c>
      <c r="F54">
        <f t="shared" si="1"/>
        <v>0</v>
      </c>
    </row>
    <row r="55" spans="1:6" ht="12.75">
      <c r="A55" s="1">
        <v>38520</v>
      </c>
      <c r="B55">
        <f>Data!G55</f>
        <v>6.9</v>
      </c>
      <c r="C55">
        <f t="shared" si="2"/>
        <v>6.9</v>
      </c>
      <c r="D55">
        <f t="shared" si="3"/>
        <v>0</v>
      </c>
      <c r="E55">
        <f t="shared" si="0"/>
        <v>6.9</v>
      </c>
      <c r="F55">
        <f t="shared" si="1"/>
        <v>0</v>
      </c>
    </row>
    <row r="56" spans="1:6" ht="12.75">
      <c r="A56" s="1">
        <v>38521</v>
      </c>
      <c r="B56">
        <f>Data!G56</f>
        <v>6.8</v>
      </c>
      <c r="C56">
        <f t="shared" si="2"/>
        <v>6.8</v>
      </c>
      <c r="D56">
        <f t="shared" si="3"/>
        <v>0</v>
      </c>
      <c r="E56">
        <f t="shared" si="0"/>
        <v>6.8</v>
      </c>
      <c r="F56">
        <f t="shared" si="1"/>
        <v>0</v>
      </c>
    </row>
    <row r="57" spans="1:6" ht="12.75">
      <c r="A57" s="1">
        <v>38522</v>
      </c>
      <c r="B57">
        <f>Data!G57</f>
        <v>6.8</v>
      </c>
      <c r="C57">
        <f t="shared" si="2"/>
        <v>6.8</v>
      </c>
      <c r="D57">
        <f t="shared" si="3"/>
        <v>0</v>
      </c>
      <c r="E57">
        <f t="shared" si="0"/>
        <v>6.8</v>
      </c>
      <c r="F57">
        <f t="shared" si="1"/>
        <v>0</v>
      </c>
    </row>
    <row r="58" spans="1:6" ht="12.75">
      <c r="A58" s="1">
        <v>38523</v>
      </c>
      <c r="B58">
        <f>Data!G58</f>
        <v>6.8</v>
      </c>
      <c r="C58">
        <f t="shared" si="2"/>
        <v>6.8</v>
      </c>
      <c r="D58">
        <f t="shared" si="3"/>
        <v>0</v>
      </c>
      <c r="E58">
        <f t="shared" si="0"/>
        <v>6.8</v>
      </c>
      <c r="F58">
        <f t="shared" si="1"/>
        <v>0</v>
      </c>
    </row>
    <row r="59" spans="1:6" ht="12.75">
      <c r="A59" s="1">
        <v>38524</v>
      </c>
      <c r="B59">
        <f>Data!G59</f>
        <v>6.9</v>
      </c>
      <c r="C59">
        <f t="shared" si="2"/>
        <v>6.875</v>
      </c>
      <c r="D59">
        <f t="shared" si="3"/>
        <v>0</v>
      </c>
      <c r="E59">
        <f t="shared" si="0"/>
        <v>6.9</v>
      </c>
      <c r="F59">
        <f t="shared" si="1"/>
        <v>0</v>
      </c>
    </row>
    <row r="60" spans="1:6" ht="12.75">
      <c r="A60" s="1">
        <v>38525</v>
      </c>
      <c r="B60">
        <f>Data!G60</f>
        <v>6.9</v>
      </c>
      <c r="C60">
        <f t="shared" si="2"/>
        <v>6.9</v>
      </c>
      <c r="D60">
        <f t="shared" si="3"/>
        <v>1</v>
      </c>
      <c r="E60">
        <f t="shared" si="0"/>
        <v>6.9</v>
      </c>
      <c r="F60">
        <f t="shared" si="1"/>
        <v>0</v>
      </c>
    </row>
    <row r="61" spans="1:6" ht="12.75">
      <c r="A61" s="1">
        <v>38526</v>
      </c>
      <c r="B61">
        <f>Data!G61</f>
        <v>6.7</v>
      </c>
      <c r="C61">
        <f t="shared" si="2"/>
        <v>6.7</v>
      </c>
      <c r="D61">
        <f t="shared" si="3"/>
        <v>0</v>
      </c>
      <c r="E61">
        <f t="shared" si="0"/>
        <v>6.7</v>
      </c>
      <c r="F61">
        <f t="shared" si="1"/>
        <v>0</v>
      </c>
    </row>
    <row r="62" spans="1:6" ht="12.75">
      <c r="A62" s="1">
        <v>38527</v>
      </c>
      <c r="B62">
        <f>Data!G62</f>
        <v>7</v>
      </c>
      <c r="C62">
        <f t="shared" si="2"/>
        <v>6.775</v>
      </c>
      <c r="D62">
        <f t="shared" si="3"/>
        <v>0</v>
      </c>
      <c r="E62">
        <f t="shared" si="0"/>
        <v>6.807397655590086</v>
      </c>
      <c r="F62">
        <f t="shared" si="1"/>
        <v>0</v>
      </c>
    </row>
    <row r="63" spans="1:6" ht="12.75">
      <c r="A63" s="1">
        <v>38528</v>
      </c>
      <c r="B63">
        <f>Data!G63</f>
        <v>7.3</v>
      </c>
      <c r="C63">
        <f t="shared" si="2"/>
        <v>6.8500000000000005</v>
      </c>
      <c r="D63">
        <f t="shared" si="3"/>
        <v>0</v>
      </c>
      <c r="E63">
        <f t="shared" si="0"/>
        <v>6.914795311180172</v>
      </c>
      <c r="F63">
        <f t="shared" si="1"/>
        <v>0</v>
      </c>
    </row>
    <row r="64" spans="1:6" ht="12.75">
      <c r="A64" s="1">
        <v>38529</v>
      </c>
      <c r="B64">
        <f>Data!G64</f>
        <v>7.3</v>
      </c>
      <c r="C64">
        <f t="shared" si="2"/>
        <v>6.925000000000001</v>
      </c>
      <c r="D64">
        <f t="shared" si="3"/>
        <v>0</v>
      </c>
      <c r="E64">
        <f t="shared" si="0"/>
        <v>7.022192966770258</v>
      </c>
      <c r="F64">
        <f t="shared" si="1"/>
        <v>0</v>
      </c>
    </row>
    <row r="65" spans="1:6" ht="12.75">
      <c r="A65" s="1">
        <v>38530</v>
      </c>
      <c r="B65">
        <f>Data!G65</f>
        <v>7</v>
      </c>
      <c r="C65">
        <f t="shared" si="2"/>
        <v>7</v>
      </c>
      <c r="D65">
        <f t="shared" si="3"/>
        <v>1</v>
      </c>
      <c r="E65">
        <f t="shared" si="0"/>
        <v>7</v>
      </c>
      <c r="F65">
        <f t="shared" si="1"/>
        <v>1</v>
      </c>
    </row>
    <row r="66" spans="1:6" ht="12.75">
      <c r="A66" s="1">
        <v>38531</v>
      </c>
      <c r="B66">
        <f>Data!G66</f>
        <v>7.1</v>
      </c>
      <c r="C66">
        <f t="shared" si="2"/>
        <v>7.075</v>
      </c>
      <c r="D66">
        <f t="shared" si="3"/>
        <v>0</v>
      </c>
      <c r="E66">
        <f t="shared" si="0"/>
        <v>7.1</v>
      </c>
      <c r="F66">
        <f t="shared" si="1"/>
        <v>0</v>
      </c>
    </row>
    <row r="67" spans="1:6" ht="12.75">
      <c r="A67" s="1">
        <v>38532</v>
      </c>
      <c r="B67">
        <f>Data!G67</f>
        <v>7</v>
      </c>
      <c r="C67">
        <f t="shared" si="2"/>
        <v>7</v>
      </c>
      <c r="D67">
        <f t="shared" si="3"/>
        <v>1</v>
      </c>
      <c r="E67">
        <f t="shared" si="0"/>
        <v>7</v>
      </c>
      <c r="F67">
        <f t="shared" si="1"/>
        <v>0</v>
      </c>
    </row>
    <row r="68" spans="1:6" ht="12.75">
      <c r="A68" s="1">
        <v>38533</v>
      </c>
      <c r="B68">
        <f>Data!G68</f>
        <v>7</v>
      </c>
      <c r="C68">
        <f t="shared" si="2"/>
        <v>7</v>
      </c>
      <c r="D68">
        <f t="shared" si="3"/>
        <v>0</v>
      </c>
      <c r="E68">
        <f t="shared" si="0"/>
        <v>7</v>
      </c>
      <c r="F68">
        <f t="shared" si="1"/>
        <v>0</v>
      </c>
    </row>
    <row r="69" spans="1:6" ht="12.75">
      <c r="A69" s="1">
        <v>38534</v>
      </c>
      <c r="B69">
        <f>Data!G69</f>
        <v>7</v>
      </c>
      <c r="C69">
        <f t="shared" si="2"/>
        <v>7</v>
      </c>
      <c r="D69">
        <f t="shared" si="3"/>
        <v>0</v>
      </c>
      <c r="E69">
        <f t="shared" si="0"/>
        <v>7</v>
      </c>
      <c r="F69">
        <f t="shared" si="1"/>
        <v>0</v>
      </c>
    </row>
    <row r="70" spans="1:6" ht="12.75">
      <c r="A70" s="1">
        <v>38535</v>
      </c>
      <c r="B70" t="str">
        <f>Data!G70</f>
        <v>-</v>
      </c>
      <c r="F70"/>
    </row>
    <row r="71" spans="1:6" ht="12.75">
      <c r="A71" s="1">
        <v>38536</v>
      </c>
      <c r="B71" t="str">
        <f>Data!G71</f>
        <v>-</v>
      </c>
      <c r="F71"/>
    </row>
    <row r="72" spans="1:6" ht="12.75">
      <c r="A72" s="1">
        <v>38537</v>
      </c>
      <c r="B72" t="str">
        <f>Data!G72</f>
        <v>-</v>
      </c>
      <c r="F72"/>
    </row>
    <row r="73" spans="1:6" ht="12.75">
      <c r="A73" s="1">
        <v>38538</v>
      </c>
      <c r="B73" t="str">
        <f>Data!G73</f>
        <v>-</v>
      </c>
      <c r="F73"/>
    </row>
    <row r="75" spans="2:6" ht="12.75">
      <c r="B75">
        <f>AVERAGE(B8:B73)</f>
        <v>7.306451612903228</v>
      </c>
      <c r="C75" s="14">
        <f>AVERAGE(C8:C73)/B75</f>
        <v>0.9927152317880793</v>
      </c>
      <c r="D75">
        <f>SUM(D6:D73)</f>
        <v>13</v>
      </c>
      <c r="E75" s="14">
        <f>(AVERAGE(E8:E73)-AVERAGE(C8:C73))/B75</f>
        <v>0.002059950994749603</v>
      </c>
      <c r="F75">
        <f>SUM(F6:F73)</f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44</v>
      </c>
      <c r="F1" s="2" t="s">
        <v>80</v>
      </c>
      <c r="G1" t="s">
        <v>81</v>
      </c>
      <c r="H1" s="25" t="str">
        <f>Air_Temp!H1</f>
        <v>Nt</v>
      </c>
      <c r="K1" t="s">
        <v>1</v>
      </c>
      <c r="M1">
        <f>+AVERAGE(B6:B74)</f>
        <v>1.304711538461538</v>
      </c>
    </row>
    <row r="2" spans="3:13" ht="12.75">
      <c r="C2" t="s">
        <v>45</v>
      </c>
      <c r="E2" s="3"/>
      <c r="F2" s="14">
        <f>+C3</f>
        <v>0.119</v>
      </c>
      <c r="G2">
        <f>D3</f>
        <v>11</v>
      </c>
      <c r="H2" s="25">
        <f>Air_Temp!H2</f>
        <v>8</v>
      </c>
      <c r="L2" s="5" t="s">
        <v>3</v>
      </c>
      <c r="M2" s="5">
        <f>+J19/I19</f>
        <v>0.8742159128425223</v>
      </c>
    </row>
    <row r="3" spans="3:13" ht="12.75">
      <c r="C3" s="6">
        <v>0.119</v>
      </c>
      <c r="D3" s="6">
        <f>+D75</f>
        <v>11</v>
      </c>
      <c r="E3" s="7">
        <v>-0.35</v>
      </c>
      <c r="F3" s="14"/>
      <c r="G3" s="25">
        <v>1.5</v>
      </c>
      <c r="H3" s="25"/>
      <c r="J3" t="s">
        <v>4</v>
      </c>
      <c r="L3" s="8" t="s">
        <v>5</v>
      </c>
      <c r="M3" s="8">
        <f>+L19/I19</f>
        <v>0.008019923528074773</v>
      </c>
    </row>
    <row r="4" spans="5:13" ht="12.75">
      <c r="E4" s="8">
        <f>+C3*2^(E3+0.618)</f>
        <v>0.14329234836653848</v>
      </c>
      <c r="F4" s="2">
        <f>F75</f>
        <v>9</v>
      </c>
      <c r="G4" s="25">
        <v>0.51656918101574</v>
      </c>
      <c r="H4" s="25">
        <v>1</v>
      </c>
      <c r="J4" s="5">
        <f>+C3</f>
        <v>0.119</v>
      </c>
      <c r="K4" s="8">
        <f>+E4</f>
        <v>0.14329234836653848</v>
      </c>
      <c r="L4" s="9" t="s">
        <v>6</v>
      </c>
      <c r="M4" s="9">
        <f>+M19/I19</f>
        <v>0.11776416362940295</v>
      </c>
    </row>
    <row r="5" spans="2:7" ht="12.75">
      <c r="B5" t="s">
        <v>25</v>
      </c>
      <c r="C5" t="s">
        <v>26</v>
      </c>
      <c r="D5" t="s">
        <v>7</v>
      </c>
      <c r="E5" t="s">
        <v>27</v>
      </c>
      <c r="F5" s="10" t="s">
        <v>7</v>
      </c>
      <c r="G5" s="11"/>
    </row>
    <row r="6" spans="1:13" ht="12.75">
      <c r="A6" s="1">
        <v>38471</v>
      </c>
      <c r="B6">
        <f>Data!I6</f>
        <v>2.6</v>
      </c>
      <c r="C6" s="12">
        <f>B6</f>
        <v>2.6</v>
      </c>
      <c r="D6">
        <v>0</v>
      </c>
      <c r="E6" s="12">
        <f>B6</f>
        <v>2.6</v>
      </c>
      <c r="F6">
        <v>0</v>
      </c>
      <c r="I6" t="s">
        <v>25</v>
      </c>
      <c r="J6" t="s">
        <v>26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Data!I7</f>
        <v>2.54</v>
      </c>
      <c r="C7">
        <f>+IF(B7-C6&gt;$C$3,C6+$C$3,B7)</f>
        <v>2.54</v>
      </c>
      <c r="D7">
        <f>+IF(AND(B7=C7,B6&gt;C6,B6&gt;=C7),1,0)</f>
        <v>0</v>
      </c>
      <c r="E7">
        <f aca="true" t="shared" si="0" ref="E7:E57">+IF(B7-E6&gt;$E$4,E6+$E$4,B7)</f>
        <v>2.54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Data!I8</f>
        <v>2.45</v>
      </c>
      <c r="C8">
        <f>+IF(B8-C7&gt;$C$3,C7+$C$3,B8)</f>
        <v>2.45</v>
      </c>
      <c r="D8">
        <f>+IF(AND(B8=C8,B7&gt;C7,B7&gt;=C8),1,0)</f>
        <v>0</v>
      </c>
      <c r="E8">
        <f t="shared" si="0"/>
        <v>2.45</v>
      </c>
      <c r="F8">
        <f aca="true" t="shared" si="1" ref="F8:F57">+IF(AND(B8=E8,B7&gt;E7,B7&gt;=E8),1,0)</f>
        <v>0</v>
      </c>
      <c r="H8" s="13">
        <v>38384</v>
      </c>
    </row>
    <row r="9" spans="1:13" ht="12.75">
      <c r="A9" s="1">
        <v>38474</v>
      </c>
      <c r="B9">
        <f>Data!I9</f>
        <v>2.28</v>
      </c>
      <c r="C9">
        <f>+IF(B9-C8&gt;$C$3,C8+$C$3,B9)</f>
        <v>2.28</v>
      </c>
      <c r="D9">
        <f>+IF(AND(B9=C9,B8&gt;C8,B8&gt;=C9),1,0)</f>
        <v>0</v>
      </c>
      <c r="E9">
        <f t="shared" si="0"/>
        <v>2.28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Data!I10</f>
        <v>2.41</v>
      </c>
      <c r="C10">
        <f aca="true" t="shared" si="2" ref="C10:C57">+IF(B10-C9&gt;$C$3,C9+$C$3,B10)</f>
        <v>2.399</v>
      </c>
      <c r="D10">
        <f aca="true" t="shared" si="3" ref="D10:D57">+IF(AND(B10=C10,B9&gt;C9,B9&gt;=C10),1,0)</f>
        <v>0</v>
      </c>
      <c r="E10">
        <f t="shared" si="0"/>
        <v>2.41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Data!I11</f>
        <v>2.29</v>
      </c>
      <c r="C11">
        <f t="shared" si="2"/>
        <v>2.29</v>
      </c>
      <c r="D11">
        <f t="shared" si="3"/>
        <v>1</v>
      </c>
      <c r="E11">
        <f t="shared" si="0"/>
        <v>2.29</v>
      </c>
      <c r="F11">
        <f t="shared" si="1"/>
        <v>0</v>
      </c>
      <c r="H11" s="13">
        <v>38473</v>
      </c>
      <c r="I11" s="4">
        <f>+MAX(B$8:B$38)-MIN(B$8:B$38)</f>
        <v>1.7670000000000001</v>
      </c>
      <c r="J11" s="4">
        <f>+MAX(C$8:C$38)-MIN(C$8:C$38)</f>
        <v>1.7670000000000001</v>
      </c>
      <c r="K11" s="4">
        <f>+MAX(E$8:E$38)-MIN(E$8:E$38)</f>
        <v>1.7670000000000001</v>
      </c>
      <c r="L11" s="14">
        <f>+K11-J11</f>
        <v>0</v>
      </c>
      <c r="M11" s="14">
        <f>+I11-K11</f>
        <v>0</v>
      </c>
    </row>
    <row r="12" spans="1:13" ht="12.75">
      <c r="A12" s="1">
        <v>38477</v>
      </c>
      <c r="B12">
        <f>Data!I12</f>
        <v>2.42</v>
      </c>
      <c r="C12">
        <f t="shared" si="2"/>
        <v>2.409</v>
      </c>
      <c r="D12">
        <f t="shared" si="3"/>
        <v>0</v>
      </c>
      <c r="E12">
        <f t="shared" si="0"/>
        <v>2.42</v>
      </c>
      <c r="F12">
        <f t="shared" si="1"/>
        <v>0</v>
      </c>
      <c r="H12" s="13">
        <v>38504</v>
      </c>
      <c r="I12" s="4">
        <f>+MAX(B$39:B$68)-MIN(B$39:B$68)</f>
        <v>1.262</v>
      </c>
      <c r="J12" s="4">
        <f>+MAX(C$39:C$68)-MIN(C$39:C$68)</f>
        <v>0.881</v>
      </c>
      <c r="K12" s="4">
        <f>+MAX(E$39:E$68)-MIN(E$39:E$68)</f>
        <v>0.9052923483665385</v>
      </c>
      <c r="L12" s="14">
        <f>+K12-J12</f>
        <v>0.024292348366538485</v>
      </c>
      <c r="M12" s="14">
        <f>+I12-K12</f>
        <v>0.3567076516334615</v>
      </c>
    </row>
    <row r="13" spans="1:13" ht="12.75">
      <c r="A13" s="1">
        <v>38478</v>
      </c>
      <c r="B13">
        <f>Data!I13</f>
        <v>2.11</v>
      </c>
      <c r="C13">
        <f t="shared" si="2"/>
        <v>2.11</v>
      </c>
      <c r="D13">
        <f t="shared" si="3"/>
        <v>1</v>
      </c>
      <c r="E13">
        <f t="shared" si="0"/>
        <v>2.11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Data!I14</f>
        <v>1.87</v>
      </c>
      <c r="C14">
        <f t="shared" si="2"/>
        <v>1.87</v>
      </c>
      <c r="D14">
        <f t="shared" si="3"/>
        <v>0</v>
      </c>
      <c r="E14">
        <f t="shared" si="0"/>
        <v>1.87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Data!I15</f>
        <v>1.91</v>
      </c>
      <c r="C15">
        <f t="shared" si="2"/>
        <v>1.91</v>
      </c>
      <c r="D15">
        <f t="shared" si="3"/>
        <v>0</v>
      </c>
      <c r="E15">
        <f t="shared" si="0"/>
        <v>1.91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Data!I16</f>
        <v>1.95</v>
      </c>
      <c r="C16">
        <f t="shared" si="2"/>
        <v>1.95</v>
      </c>
      <c r="D16">
        <f t="shared" si="3"/>
        <v>0</v>
      </c>
      <c r="E16">
        <f t="shared" si="0"/>
        <v>1.95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Data!I17</f>
        <v>1.95</v>
      </c>
      <c r="C17">
        <f t="shared" si="2"/>
        <v>1.95</v>
      </c>
      <c r="D17">
        <f t="shared" si="3"/>
        <v>0</v>
      </c>
      <c r="E17">
        <f t="shared" si="0"/>
        <v>1.95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Data!I18</f>
        <v>1.93</v>
      </c>
      <c r="C18">
        <f t="shared" si="2"/>
        <v>1.93</v>
      </c>
      <c r="D18">
        <f t="shared" si="3"/>
        <v>0</v>
      </c>
      <c r="E18">
        <f t="shared" si="0"/>
        <v>1.93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Data!I19</f>
        <v>1.4</v>
      </c>
      <c r="C19">
        <f t="shared" si="2"/>
        <v>1.4</v>
      </c>
      <c r="D19">
        <f t="shared" si="3"/>
        <v>0</v>
      </c>
      <c r="E19">
        <f t="shared" si="0"/>
        <v>1.4</v>
      </c>
      <c r="F19">
        <f t="shared" si="1"/>
        <v>0</v>
      </c>
      <c r="H19" t="s">
        <v>9</v>
      </c>
      <c r="I19" s="14">
        <f>+AVERAGE(I7:I18)</f>
        <v>1.5145</v>
      </c>
      <c r="J19" s="14">
        <f>+AVERAGE(J7:J18)</f>
        <v>1.324</v>
      </c>
      <c r="K19" s="14">
        <f>+AVERAGE(K7:K18)</f>
        <v>1.3361461741832694</v>
      </c>
      <c r="L19" s="14">
        <f>+AVERAGE(L7:L18)</f>
        <v>0.012146174183269243</v>
      </c>
      <c r="M19" s="14">
        <f>+AVERAGE(M7:M18)</f>
        <v>0.17835382581673076</v>
      </c>
    </row>
    <row r="20" spans="1:6" ht="12.75">
      <c r="A20" s="1">
        <v>38485</v>
      </c>
      <c r="B20">
        <f>Data!I20</f>
        <v>1.59</v>
      </c>
      <c r="C20">
        <f t="shared" si="2"/>
        <v>1.519</v>
      </c>
      <c r="D20">
        <f t="shared" si="3"/>
        <v>0</v>
      </c>
      <c r="E20">
        <f t="shared" si="0"/>
        <v>1.5432923483665384</v>
      </c>
      <c r="F20">
        <f t="shared" si="1"/>
        <v>0</v>
      </c>
    </row>
    <row r="21" spans="1:8" ht="12.75">
      <c r="A21" s="1">
        <v>38486</v>
      </c>
      <c r="B21">
        <f>Data!I21</f>
        <v>1.54</v>
      </c>
      <c r="C21">
        <f t="shared" si="2"/>
        <v>1.54</v>
      </c>
      <c r="D21">
        <f t="shared" si="3"/>
        <v>1</v>
      </c>
      <c r="E21">
        <f t="shared" si="0"/>
        <v>1.54</v>
      </c>
      <c r="F21">
        <f t="shared" si="1"/>
        <v>1</v>
      </c>
      <c r="H21" s="15"/>
    </row>
    <row r="22" spans="1:6" ht="12.75">
      <c r="A22" s="1">
        <v>38487</v>
      </c>
      <c r="B22">
        <f>Data!I22</f>
        <v>1.3</v>
      </c>
      <c r="C22">
        <f t="shared" si="2"/>
        <v>1.3</v>
      </c>
      <c r="D22">
        <f t="shared" si="3"/>
        <v>0</v>
      </c>
      <c r="E22">
        <f t="shared" si="0"/>
        <v>1.3</v>
      </c>
      <c r="F22">
        <f t="shared" si="1"/>
        <v>0</v>
      </c>
    </row>
    <row r="23" spans="1:6" ht="12.75">
      <c r="A23" s="1">
        <v>38488</v>
      </c>
      <c r="B23">
        <f>Data!I23</f>
        <v>1.21</v>
      </c>
      <c r="C23">
        <f t="shared" si="2"/>
        <v>1.21</v>
      </c>
      <c r="D23">
        <f t="shared" si="3"/>
        <v>0</v>
      </c>
      <c r="E23">
        <f t="shared" si="0"/>
        <v>1.21</v>
      </c>
      <c r="F23">
        <f t="shared" si="1"/>
        <v>0</v>
      </c>
    </row>
    <row r="24" spans="1:6" ht="12.75">
      <c r="A24" s="1">
        <v>38489</v>
      </c>
      <c r="B24">
        <f>Data!I24</f>
        <v>1.31</v>
      </c>
      <c r="C24">
        <f t="shared" si="2"/>
        <v>1.31</v>
      </c>
      <c r="D24">
        <f t="shared" si="3"/>
        <v>0</v>
      </c>
      <c r="E24">
        <f t="shared" si="0"/>
        <v>1.31</v>
      </c>
      <c r="F24">
        <f t="shared" si="1"/>
        <v>0</v>
      </c>
    </row>
    <row r="25" spans="1:6" ht="12.75">
      <c r="A25" s="1">
        <v>38490</v>
      </c>
      <c r="B25">
        <f>Data!I25</f>
        <v>1.2</v>
      </c>
      <c r="C25">
        <f t="shared" si="2"/>
        <v>1.2</v>
      </c>
      <c r="D25">
        <f t="shared" si="3"/>
        <v>0</v>
      </c>
      <c r="E25">
        <f t="shared" si="0"/>
        <v>1.2</v>
      </c>
      <c r="F25">
        <f t="shared" si="1"/>
        <v>0</v>
      </c>
    </row>
    <row r="26" spans="1:6" ht="12.75">
      <c r="A26" s="1">
        <v>38491</v>
      </c>
      <c r="B26">
        <f>Data!I26</f>
        <v>0.683</v>
      </c>
      <c r="C26">
        <f t="shared" si="2"/>
        <v>0.683</v>
      </c>
      <c r="D26">
        <f t="shared" si="3"/>
        <v>0</v>
      </c>
      <c r="E26">
        <f t="shared" si="0"/>
        <v>0.683</v>
      </c>
      <c r="F26">
        <f t="shared" si="1"/>
        <v>0</v>
      </c>
    </row>
    <row r="27" spans="1:6" ht="12.75">
      <c r="A27" s="1">
        <v>38492</v>
      </c>
      <c r="B27">
        <f>Data!I27</f>
        <v>1.43</v>
      </c>
      <c r="C27">
        <f t="shared" si="2"/>
        <v>0.802</v>
      </c>
      <c r="D27">
        <f t="shared" si="3"/>
        <v>0</v>
      </c>
      <c r="E27">
        <f t="shared" si="0"/>
        <v>0.8262923483665385</v>
      </c>
      <c r="F27">
        <f t="shared" si="1"/>
        <v>0</v>
      </c>
    </row>
    <row r="28" spans="1:6" ht="12.75">
      <c r="A28" s="1">
        <v>38493</v>
      </c>
      <c r="B28">
        <f>Data!I28</f>
        <v>0.698</v>
      </c>
      <c r="C28">
        <f t="shared" si="2"/>
        <v>0.698</v>
      </c>
      <c r="D28">
        <f t="shared" si="3"/>
        <v>1</v>
      </c>
      <c r="E28">
        <f t="shared" si="0"/>
        <v>0.698</v>
      </c>
      <c r="F28">
        <f t="shared" si="1"/>
        <v>1</v>
      </c>
    </row>
    <row r="29" spans="1:6" ht="12.75">
      <c r="A29" s="1">
        <v>38494</v>
      </c>
      <c r="B29">
        <f>Data!I29</f>
        <v>1.16</v>
      </c>
      <c r="C29">
        <f t="shared" si="2"/>
        <v>0.817</v>
      </c>
      <c r="D29">
        <f t="shared" si="3"/>
        <v>0</v>
      </c>
      <c r="E29">
        <f t="shared" si="0"/>
        <v>0.8412923483665384</v>
      </c>
      <c r="F29">
        <f t="shared" si="1"/>
        <v>0</v>
      </c>
    </row>
    <row r="30" spans="1:6" ht="12.75">
      <c r="A30" s="1">
        <v>38495</v>
      </c>
      <c r="B30">
        <f>Data!I30</f>
        <v>0.855</v>
      </c>
      <c r="C30">
        <f t="shared" si="2"/>
        <v>0.855</v>
      </c>
      <c r="D30">
        <f t="shared" si="3"/>
        <v>1</v>
      </c>
      <c r="E30">
        <f t="shared" si="0"/>
        <v>0.855</v>
      </c>
      <c r="F30">
        <f t="shared" si="1"/>
        <v>1</v>
      </c>
    </row>
    <row r="31" spans="1:6" ht="12.75">
      <c r="A31" s="1">
        <v>38496</v>
      </c>
      <c r="B31">
        <f>Data!I31</f>
        <v>0.889</v>
      </c>
      <c r="C31">
        <f t="shared" si="2"/>
        <v>0.889</v>
      </c>
      <c r="D31">
        <f t="shared" si="3"/>
        <v>0</v>
      </c>
      <c r="E31">
        <f t="shared" si="0"/>
        <v>0.889</v>
      </c>
      <c r="F31">
        <f t="shared" si="1"/>
        <v>0</v>
      </c>
    </row>
    <row r="32" spans="1:6" ht="12.75">
      <c r="A32" s="1">
        <v>38497</v>
      </c>
      <c r="B32">
        <f>Data!I32</f>
        <v>0.882</v>
      </c>
      <c r="C32">
        <f t="shared" si="2"/>
        <v>0.882</v>
      </c>
      <c r="D32">
        <f t="shared" si="3"/>
        <v>0</v>
      </c>
      <c r="E32">
        <f t="shared" si="0"/>
        <v>0.882</v>
      </c>
      <c r="F32">
        <f t="shared" si="1"/>
        <v>0</v>
      </c>
    </row>
    <row r="33" spans="1:6" ht="12.75">
      <c r="A33" s="1">
        <v>38498</v>
      </c>
      <c r="B33">
        <f>Data!I33</f>
        <v>0.782</v>
      </c>
      <c r="C33">
        <f t="shared" si="2"/>
        <v>0.782</v>
      </c>
      <c r="D33">
        <f t="shared" si="3"/>
        <v>0</v>
      </c>
      <c r="E33">
        <f t="shared" si="0"/>
        <v>0.782</v>
      </c>
      <c r="F33">
        <f t="shared" si="1"/>
        <v>0</v>
      </c>
    </row>
    <row r="34" spans="1:6" ht="12.75">
      <c r="A34" s="1">
        <v>38499</v>
      </c>
      <c r="B34">
        <f>Data!I34</f>
        <v>0.815</v>
      </c>
      <c r="C34">
        <f t="shared" si="2"/>
        <v>0.815</v>
      </c>
      <c r="D34">
        <f t="shared" si="3"/>
        <v>0</v>
      </c>
      <c r="E34">
        <f t="shared" si="0"/>
        <v>0.815</v>
      </c>
      <c r="F34">
        <f t="shared" si="1"/>
        <v>0</v>
      </c>
    </row>
    <row r="35" spans="1:6" ht="12.75">
      <c r="A35" s="1">
        <v>38500</v>
      </c>
      <c r="B35">
        <f>Data!I35</f>
        <v>0.793</v>
      </c>
      <c r="C35">
        <f t="shared" si="2"/>
        <v>0.793</v>
      </c>
      <c r="D35">
        <f t="shared" si="3"/>
        <v>0</v>
      </c>
      <c r="E35">
        <f t="shared" si="0"/>
        <v>0.793</v>
      </c>
      <c r="F35">
        <f t="shared" si="1"/>
        <v>0</v>
      </c>
    </row>
    <row r="36" spans="1:6" ht="12.75">
      <c r="A36" s="1">
        <v>38501</v>
      </c>
      <c r="B36">
        <f>Data!I36</f>
        <v>1.05</v>
      </c>
      <c r="C36">
        <f t="shared" si="2"/>
        <v>0.912</v>
      </c>
      <c r="D36">
        <f t="shared" si="3"/>
        <v>0</v>
      </c>
      <c r="E36">
        <f t="shared" si="0"/>
        <v>0.9362923483665385</v>
      </c>
      <c r="F36">
        <f t="shared" si="1"/>
        <v>0</v>
      </c>
    </row>
    <row r="37" spans="1:6" ht="12.75">
      <c r="A37" s="1">
        <v>38502</v>
      </c>
      <c r="B37">
        <f>Data!I37</f>
        <v>0.959</v>
      </c>
      <c r="C37">
        <f t="shared" si="2"/>
        <v>0.959</v>
      </c>
      <c r="D37">
        <f t="shared" si="3"/>
        <v>1</v>
      </c>
      <c r="E37">
        <f t="shared" si="0"/>
        <v>0.959</v>
      </c>
      <c r="F37">
        <f t="shared" si="1"/>
        <v>1</v>
      </c>
    </row>
    <row r="38" spans="1:6" ht="12.75">
      <c r="A38" s="1">
        <v>38503</v>
      </c>
      <c r="B38">
        <f>Data!I38</f>
        <v>0.785</v>
      </c>
      <c r="C38">
        <f t="shared" si="2"/>
        <v>0.785</v>
      </c>
      <c r="D38">
        <f t="shared" si="3"/>
        <v>0</v>
      </c>
      <c r="E38">
        <f t="shared" si="0"/>
        <v>0.785</v>
      </c>
      <c r="F38">
        <f t="shared" si="1"/>
        <v>0</v>
      </c>
    </row>
    <row r="39" spans="1:6" ht="12.75">
      <c r="A39" s="1">
        <v>38504</v>
      </c>
      <c r="B39">
        <f>Data!I39</f>
        <v>0.705</v>
      </c>
      <c r="C39">
        <f t="shared" si="2"/>
        <v>0.705</v>
      </c>
      <c r="D39">
        <f t="shared" si="3"/>
        <v>0</v>
      </c>
      <c r="E39">
        <f t="shared" si="0"/>
        <v>0.705</v>
      </c>
      <c r="F39">
        <f t="shared" si="1"/>
        <v>0</v>
      </c>
    </row>
    <row r="40" spans="1:6" ht="12.75">
      <c r="A40" s="1">
        <v>38505</v>
      </c>
      <c r="B40">
        <f>Data!I40</f>
        <v>0.418</v>
      </c>
      <c r="C40">
        <f t="shared" si="2"/>
        <v>0.418</v>
      </c>
      <c r="D40">
        <f t="shared" si="3"/>
        <v>0</v>
      </c>
      <c r="E40">
        <f t="shared" si="0"/>
        <v>0.418</v>
      </c>
      <c r="F40">
        <f t="shared" si="1"/>
        <v>0</v>
      </c>
    </row>
    <row r="41" spans="1:10" ht="12.75">
      <c r="A41" s="1">
        <v>38506</v>
      </c>
      <c r="B41">
        <f>Data!I41</f>
        <v>0.552</v>
      </c>
      <c r="C41">
        <f t="shared" si="2"/>
        <v>0.5369999999999999</v>
      </c>
      <c r="D41">
        <f t="shared" si="3"/>
        <v>0</v>
      </c>
      <c r="E41">
        <f t="shared" si="0"/>
        <v>0.552</v>
      </c>
      <c r="F41">
        <f t="shared" si="1"/>
        <v>0</v>
      </c>
      <c r="J41" s="15"/>
    </row>
    <row r="42" spans="1:6" ht="12.75">
      <c r="A42" s="1">
        <v>38507</v>
      </c>
      <c r="B42">
        <f>Data!I42</f>
        <v>1.06</v>
      </c>
      <c r="C42">
        <f t="shared" si="2"/>
        <v>0.6559999999999999</v>
      </c>
      <c r="D42">
        <f t="shared" si="3"/>
        <v>0</v>
      </c>
      <c r="E42">
        <f t="shared" si="0"/>
        <v>0.6952923483665385</v>
      </c>
      <c r="F42">
        <f t="shared" si="1"/>
        <v>0</v>
      </c>
    </row>
    <row r="43" spans="1:6" ht="12.75">
      <c r="A43" s="1">
        <v>38508</v>
      </c>
      <c r="B43">
        <f>Data!I43</f>
        <v>1.03</v>
      </c>
      <c r="C43">
        <f t="shared" si="2"/>
        <v>0.7749999999999999</v>
      </c>
      <c r="D43">
        <f t="shared" si="3"/>
        <v>0</v>
      </c>
      <c r="E43">
        <f t="shared" si="0"/>
        <v>0.838584696733077</v>
      </c>
      <c r="F43">
        <f t="shared" si="1"/>
        <v>0</v>
      </c>
    </row>
    <row r="44" spans="1:6" ht="12.75">
      <c r="A44" s="1">
        <v>38509</v>
      </c>
      <c r="B44">
        <f>Data!I44</f>
        <v>0.814</v>
      </c>
      <c r="C44">
        <f t="shared" si="2"/>
        <v>0.814</v>
      </c>
      <c r="D44">
        <f t="shared" si="3"/>
        <v>1</v>
      </c>
      <c r="E44">
        <f t="shared" si="0"/>
        <v>0.814</v>
      </c>
      <c r="F44">
        <f t="shared" si="1"/>
        <v>1</v>
      </c>
    </row>
    <row r="45" spans="1:6" ht="12.75">
      <c r="A45" s="1">
        <v>38510</v>
      </c>
      <c r="B45">
        <f>Data!I45</f>
        <v>0.804</v>
      </c>
      <c r="C45">
        <f t="shared" si="2"/>
        <v>0.804</v>
      </c>
      <c r="D45">
        <f t="shared" si="3"/>
        <v>0</v>
      </c>
      <c r="E45">
        <f t="shared" si="0"/>
        <v>0.804</v>
      </c>
      <c r="F45">
        <f t="shared" si="1"/>
        <v>0</v>
      </c>
    </row>
    <row r="46" spans="1:6" ht="12.75">
      <c r="A46" s="1">
        <v>38511</v>
      </c>
      <c r="B46">
        <f>Data!I46</f>
        <v>0.971</v>
      </c>
      <c r="C46">
        <f t="shared" si="2"/>
        <v>0.923</v>
      </c>
      <c r="D46">
        <f t="shared" si="3"/>
        <v>0</v>
      </c>
      <c r="E46">
        <f t="shared" si="0"/>
        <v>0.9472923483665385</v>
      </c>
      <c r="F46">
        <f t="shared" si="1"/>
        <v>0</v>
      </c>
    </row>
    <row r="47" spans="1:6" ht="12.75">
      <c r="A47" s="1">
        <v>38512</v>
      </c>
      <c r="B47">
        <f>Data!I47</f>
        <v>0.946</v>
      </c>
      <c r="C47">
        <f t="shared" si="2"/>
        <v>0.946</v>
      </c>
      <c r="D47">
        <f t="shared" si="3"/>
        <v>1</v>
      </c>
      <c r="E47">
        <f t="shared" si="0"/>
        <v>0.946</v>
      </c>
      <c r="F47">
        <f t="shared" si="1"/>
        <v>1</v>
      </c>
    </row>
    <row r="48" spans="1:6" ht="12.75">
      <c r="A48" s="1">
        <v>38513</v>
      </c>
      <c r="B48">
        <f>Data!I48</f>
        <v>0.833</v>
      </c>
      <c r="C48">
        <f t="shared" si="2"/>
        <v>0.833</v>
      </c>
      <c r="D48">
        <f t="shared" si="3"/>
        <v>0</v>
      </c>
      <c r="E48">
        <f t="shared" si="0"/>
        <v>0.833</v>
      </c>
      <c r="F48">
        <f t="shared" si="1"/>
        <v>0</v>
      </c>
    </row>
    <row r="49" spans="1:6" ht="12.75">
      <c r="A49" s="1">
        <v>38514</v>
      </c>
      <c r="B49">
        <f>Data!I49</f>
        <v>1.32</v>
      </c>
      <c r="C49">
        <f t="shared" si="2"/>
        <v>0.952</v>
      </c>
      <c r="D49">
        <f t="shared" si="3"/>
        <v>0</v>
      </c>
      <c r="E49">
        <f t="shared" si="0"/>
        <v>0.9762923483665384</v>
      </c>
      <c r="F49">
        <f t="shared" si="1"/>
        <v>0</v>
      </c>
    </row>
    <row r="50" spans="1:6" ht="12.75">
      <c r="A50" s="1">
        <v>38515</v>
      </c>
      <c r="B50">
        <f>Data!I50</f>
        <v>1.19</v>
      </c>
      <c r="C50">
        <f t="shared" si="2"/>
        <v>1.071</v>
      </c>
      <c r="D50">
        <f t="shared" si="3"/>
        <v>0</v>
      </c>
      <c r="E50">
        <f t="shared" si="0"/>
        <v>1.119584696733077</v>
      </c>
      <c r="F50">
        <f t="shared" si="1"/>
        <v>0</v>
      </c>
    </row>
    <row r="51" spans="1:6" ht="12.75">
      <c r="A51" s="1">
        <v>38516</v>
      </c>
      <c r="B51">
        <f>Data!I51</f>
        <v>1.18</v>
      </c>
      <c r="C51">
        <f t="shared" si="2"/>
        <v>1.18</v>
      </c>
      <c r="D51">
        <f t="shared" si="3"/>
        <v>1</v>
      </c>
      <c r="E51">
        <f t="shared" si="0"/>
        <v>1.18</v>
      </c>
      <c r="F51">
        <f t="shared" si="1"/>
        <v>1</v>
      </c>
    </row>
    <row r="52" spans="1:6" ht="12.75">
      <c r="A52" s="1">
        <v>38517</v>
      </c>
      <c r="B52">
        <f>Data!I52</f>
        <v>1.68</v>
      </c>
      <c r="C52">
        <f t="shared" si="2"/>
        <v>1.299</v>
      </c>
      <c r="D52">
        <f t="shared" si="3"/>
        <v>0</v>
      </c>
      <c r="E52">
        <f t="shared" si="0"/>
        <v>1.3232923483665384</v>
      </c>
      <c r="F52">
        <f t="shared" si="1"/>
        <v>0</v>
      </c>
    </row>
    <row r="53" spans="1:6" ht="12.75">
      <c r="A53" s="1">
        <v>38518</v>
      </c>
      <c r="B53">
        <f>Data!I53</f>
        <v>0.446</v>
      </c>
      <c r="C53">
        <f t="shared" si="2"/>
        <v>0.446</v>
      </c>
      <c r="D53">
        <f t="shared" si="3"/>
        <v>1</v>
      </c>
      <c r="E53">
        <f t="shared" si="0"/>
        <v>0.446</v>
      </c>
      <c r="F53">
        <f t="shared" si="1"/>
        <v>1</v>
      </c>
    </row>
    <row r="54" spans="1:6" ht="12.75">
      <c r="A54" s="1">
        <v>38519</v>
      </c>
      <c r="B54">
        <f>Data!I54</f>
        <v>0.764</v>
      </c>
      <c r="C54">
        <f t="shared" si="2"/>
        <v>0.565</v>
      </c>
      <c r="D54">
        <f t="shared" si="3"/>
        <v>0</v>
      </c>
      <c r="E54">
        <f t="shared" si="0"/>
        <v>0.5892923483665384</v>
      </c>
      <c r="F54">
        <f t="shared" si="1"/>
        <v>0</v>
      </c>
    </row>
    <row r="55" spans="1:6" ht="12.75">
      <c r="A55" s="1">
        <v>38520</v>
      </c>
      <c r="B55">
        <f>Data!I55</f>
        <v>1.1</v>
      </c>
      <c r="C55">
        <f t="shared" si="2"/>
        <v>0.6839999999999999</v>
      </c>
      <c r="D55">
        <f t="shared" si="3"/>
        <v>0</v>
      </c>
      <c r="E55">
        <f t="shared" si="0"/>
        <v>0.7325846967330769</v>
      </c>
      <c r="F55">
        <f t="shared" si="1"/>
        <v>0</v>
      </c>
    </row>
    <row r="56" spans="1:6" ht="12.75">
      <c r="A56" s="1">
        <v>38521</v>
      </c>
      <c r="B56">
        <f>Data!I56</f>
        <v>1.07</v>
      </c>
      <c r="C56">
        <f t="shared" si="2"/>
        <v>0.8029999999999999</v>
      </c>
      <c r="D56">
        <f t="shared" si="3"/>
        <v>0</v>
      </c>
      <c r="E56">
        <f t="shared" si="0"/>
        <v>0.8758770450996154</v>
      </c>
      <c r="F56">
        <f t="shared" si="1"/>
        <v>0</v>
      </c>
    </row>
    <row r="57" spans="1:6" ht="12.75">
      <c r="A57" s="1">
        <v>38522</v>
      </c>
      <c r="B57">
        <f>Data!I57</f>
        <v>0.921</v>
      </c>
      <c r="C57">
        <f t="shared" si="2"/>
        <v>0.921</v>
      </c>
      <c r="D57">
        <f t="shared" si="3"/>
        <v>1</v>
      </c>
      <c r="E57">
        <f t="shared" si="0"/>
        <v>0.921</v>
      </c>
      <c r="F57">
        <f t="shared" si="1"/>
        <v>1</v>
      </c>
    </row>
    <row r="58" spans="1:6" ht="12.75">
      <c r="A58" s="1">
        <v>38523</v>
      </c>
      <c r="F58"/>
    </row>
    <row r="59" spans="1:6" ht="12.75">
      <c r="A59" s="1">
        <v>38524</v>
      </c>
      <c r="F59"/>
    </row>
    <row r="60" spans="1:6" ht="12.75">
      <c r="A60" s="1">
        <v>38525</v>
      </c>
      <c r="F60"/>
    </row>
    <row r="61" spans="1:6" ht="12.75">
      <c r="A61" s="1">
        <v>38526</v>
      </c>
      <c r="F61"/>
    </row>
    <row r="62" spans="1:6" ht="12.75">
      <c r="A62" s="1">
        <v>38527</v>
      </c>
      <c r="F62"/>
    </row>
    <row r="63" spans="1:6" ht="12.75">
      <c r="A63" s="1">
        <v>38528</v>
      </c>
      <c r="F63"/>
    </row>
    <row r="64" spans="1:6" ht="12.75">
      <c r="A64" s="1">
        <v>38529</v>
      </c>
      <c r="F64"/>
    </row>
    <row r="65" spans="1:6" ht="12.75">
      <c r="A65" s="1">
        <v>38530</v>
      </c>
      <c r="F65"/>
    </row>
    <row r="66" spans="1:6" ht="12.75">
      <c r="A66" s="1">
        <v>38531</v>
      </c>
      <c r="F66"/>
    </row>
    <row r="67" spans="1:6" ht="12.75">
      <c r="A67" s="1">
        <v>38532</v>
      </c>
      <c r="F67"/>
    </row>
    <row r="68" spans="1:6" ht="12.75">
      <c r="A68" s="1">
        <v>38533</v>
      </c>
      <c r="F68"/>
    </row>
    <row r="69" spans="1:6" ht="12.75">
      <c r="A69" s="1">
        <v>38534</v>
      </c>
      <c r="F69"/>
    </row>
    <row r="70" spans="1:6" ht="12.75">
      <c r="A70" s="1">
        <v>38535</v>
      </c>
      <c r="B70" t="str">
        <f>Data!I70</f>
        <v>-</v>
      </c>
      <c r="F70"/>
    </row>
    <row r="71" spans="1:6" ht="12.75">
      <c r="A71" s="1">
        <v>38536</v>
      </c>
      <c r="B71" t="str">
        <f>Data!I71</f>
        <v>-</v>
      </c>
      <c r="F71"/>
    </row>
    <row r="72" spans="1:6" ht="12.75">
      <c r="A72" s="1">
        <v>38537</v>
      </c>
      <c r="B72" t="str">
        <f>Data!I72</f>
        <v>-</v>
      </c>
      <c r="F72"/>
    </row>
    <row r="73" spans="1:6" ht="12.75">
      <c r="A73" s="1">
        <v>38538</v>
      </c>
      <c r="B73" t="str">
        <f>Data!I73</f>
        <v>-</v>
      </c>
      <c r="F73"/>
    </row>
    <row r="75" spans="2:6" ht="12.75">
      <c r="B75">
        <f>AVERAGE(B8:B73)</f>
        <v>1.2540999999999998</v>
      </c>
      <c r="C75" s="14">
        <f>AVERAGE(C8:C73)/B75</f>
        <v>0.9414081811657758</v>
      </c>
      <c r="D75">
        <f>SUM(D6:D73)</f>
        <v>11</v>
      </c>
      <c r="E75" s="14">
        <f>(AVERAGE(E8:E73)-AVERAGE(C8:C73))/B75</f>
        <v>0.008041819162709685</v>
      </c>
      <c r="F75">
        <f>SUM(F6:F73)</f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77</v>
      </c>
      <c r="F1" s="2" t="s">
        <v>53</v>
      </c>
      <c r="G1" t="s">
        <v>79</v>
      </c>
      <c r="H1" s="25" t="str">
        <f>GW_temp!G1</f>
        <v>Nt</v>
      </c>
      <c r="K1" t="s">
        <v>1</v>
      </c>
      <c r="M1">
        <f>+AVERAGE(B6:B74)</f>
        <v>0.12191541613235293</v>
      </c>
    </row>
    <row r="2" spans="3:13" ht="12.75">
      <c r="C2" t="s">
        <v>78</v>
      </c>
      <c r="E2" s="3"/>
      <c r="F2" s="14">
        <f>+C3</f>
        <v>0.002</v>
      </c>
      <c r="G2">
        <f>D3</f>
        <v>11</v>
      </c>
      <c r="H2" s="25">
        <f>GW_temp!G2</f>
        <v>9</v>
      </c>
      <c r="L2" s="5" t="s">
        <v>3</v>
      </c>
      <c r="M2" s="5">
        <f>+J19/I19</f>
        <v>0.10216542283221568</v>
      </c>
    </row>
    <row r="3" spans="3:13" ht="12.75">
      <c r="C3" s="6">
        <v>0.002</v>
      </c>
      <c r="D3" s="6">
        <f>+D75</f>
        <v>11</v>
      </c>
      <c r="E3" s="7">
        <v>2.3</v>
      </c>
      <c r="F3" s="14"/>
      <c r="G3" s="25">
        <v>7.9</v>
      </c>
      <c r="H3" s="25"/>
      <c r="J3" t="s">
        <v>4</v>
      </c>
      <c r="L3" s="8" t="s">
        <v>5</v>
      </c>
      <c r="M3" s="8">
        <f>+L19/I19</f>
        <v>0.05048937314260065</v>
      </c>
    </row>
    <row r="4" spans="5:13" ht="12.75">
      <c r="E4" s="8">
        <f>+C3*2^(E3+0.618)</f>
        <v>0.015115952655955294</v>
      </c>
      <c r="F4" s="2">
        <f>F75</f>
        <v>8</v>
      </c>
      <c r="G4" s="25">
        <v>0.733167995494986</v>
      </c>
      <c r="H4" s="25">
        <v>1</v>
      </c>
      <c r="J4" s="5">
        <f>+C3</f>
        <v>0.002</v>
      </c>
      <c r="K4" s="8">
        <f>+E4</f>
        <v>0.015115952655955294</v>
      </c>
      <c r="L4" s="9" t="s">
        <v>6</v>
      </c>
      <c r="M4" s="9">
        <f>+M19/I19</f>
        <v>0.8473452040251835</v>
      </c>
    </row>
    <row r="5" spans="2:7" ht="12.75">
      <c r="B5" t="s">
        <v>103</v>
      </c>
      <c r="C5" t="s">
        <v>104</v>
      </c>
      <c r="D5" t="s">
        <v>7</v>
      </c>
      <c r="E5" t="s">
        <v>105</v>
      </c>
      <c r="F5" s="10" t="s">
        <v>7</v>
      </c>
      <c r="G5" s="11"/>
    </row>
    <row r="6" spans="1:13" ht="12.75">
      <c r="A6" s="1">
        <v>38471</v>
      </c>
      <c r="B6" s="14">
        <f>Data!F6</f>
        <v>0.41493525</v>
      </c>
      <c r="C6" s="12">
        <v>0.19</v>
      </c>
      <c r="D6">
        <v>0</v>
      </c>
      <c r="E6" s="12">
        <v>0.3</v>
      </c>
      <c r="F6">
        <v>0</v>
      </c>
      <c r="I6" t="s">
        <v>103</v>
      </c>
      <c r="J6" t="s">
        <v>104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 s="14">
        <f>Data!F7</f>
        <v>0.312291508</v>
      </c>
      <c r="C7">
        <f>+IF(B7-C6&gt;$C$3,C6+$C$3,B7)</f>
        <v>0.192</v>
      </c>
      <c r="D7">
        <f>+IF(AND(B7=C7,B6&gt;C6,B6&gt;=C7),1,0)</f>
        <v>0</v>
      </c>
      <c r="E7">
        <f aca="true" t="shared" si="0" ref="E7:E57">+IF(B7-E6&gt;$E$4,E6+$E$4,B7)</f>
        <v>0.312291508</v>
      </c>
      <c r="F7">
        <f>+IF(AND(B7=E7,B6&gt;E6,B6&gt;=E7),1,0)</f>
        <v>1</v>
      </c>
      <c r="H7" s="13">
        <v>38353</v>
      </c>
    </row>
    <row r="8" spans="1:8" ht="12.75">
      <c r="A8" s="1">
        <v>38473</v>
      </c>
      <c r="B8" s="14">
        <f>Data!F8</f>
        <v>0.229455356</v>
      </c>
      <c r="C8">
        <f>+IF(B8-C7&gt;$C$3,C7+$C$3,B8)</f>
        <v>0.194</v>
      </c>
      <c r="D8">
        <f>+IF(AND(B8=C8,B7&gt;C7,B7&gt;=C8),1,0)</f>
        <v>0</v>
      </c>
      <c r="E8">
        <f t="shared" si="0"/>
        <v>0.229455356</v>
      </c>
      <c r="F8">
        <f aca="true" t="shared" si="1" ref="F8:F57">+IF(AND(B8=E8,B7&gt;E7,B7&gt;=E8),1,0)</f>
        <v>0</v>
      </c>
      <c r="H8" s="13">
        <v>38384</v>
      </c>
    </row>
    <row r="9" spans="1:13" ht="12.75">
      <c r="A9" s="1">
        <v>38474</v>
      </c>
      <c r="B9" s="14">
        <f>Data!F9</f>
        <v>0.183960233</v>
      </c>
      <c r="C9">
        <f>+IF(B9-C8&gt;$C$3,C8+$C$3,B9)</f>
        <v>0.183960233</v>
      </c>
      <c r="D9">
        <f>+IF(AND(B9=C9,B8&gt;C8,B8&gt;=C9),1,0)</f>
        <v>1</v>
      </c>
      <c r="E9">
        <f t="shared" si="0"/>
        <v>0.183960233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 s="14">
        <f>Data!F10</f>
        <v>0.205796633</v>
      </c>
      <c r="C10">
        <f aca="true" t="shared" si="2" ref="C10:C57">+IF(B10-C9&gt;$C$3,C9+$C$3,B10)</f>
        <v>0.185960233</v>
      </c>
      <c r="D10">
        <f aca="true" t="shared" si="3" ref="D10:D57">+IF(AND(B10=C10,B9&gt;C9,B9&gt;=C10),1,0)</f>
        <v>0</v>
      </c>
      <c r="E10">
        <f t="shared" si="0"/>
        <v>0.1990761856559553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 s="14">
        <f>Data!F11</f>
        <v>0.163856207</v>
      </c>
      <c r="C11">
        <f t="shared" si="2"/>
        <v>0.163856207</v>
      </c>
      <c r="D11">
        <f t="shared" si="3"/>
        <v>1</v>
      </c>
      <c r="E11">
        <f t="shared" si="0"/>
        <v>0.163856207</v>
      </c>
      <c r="F11">
        <f t="shared" si="1"/>
        <v>1</v>
      </c>
      <c r="H11" s="13">
        <v>38473</v>
      </c>
      <c r="I11" s="4">
        <f>+MAX(B$8:B$38)-MIN(B$8:B$38)</f>
        <v>0.182723946</v>
      </c>
      <c r="J11" s="4">
        <f>+MAX(C$8:C$38)-MIN(C$8:C$38)</f>
        <v>0.14726859</v>
      </c>
      <c r="K11" s="4">
        <f>+MAX(E$8:E$38)-MIN(E$8:E$38)</f>
        <v>0.182723946</v>
      </c>
      <c r="L11" s="14">
        <f>+K11-J11</f>
        <v>0.03545535599999999</v>
      </c>
      <c r="M11" s="14">
        <f>+I11-K11</f>
        <v>0</v>
      </c>
    </row>
    <row r="12" spans="1:13" ht="12.75">
      <c r="A12" s="1">
        <v>38477</v>
      </c>
      <c r="B12" s="14">
        <f>Data!F12</f>
        <v>0.145396398</v>
      </c>
      <c r="C12">
        <f t="shared" si="2"/>
        <v>0.145396398</v>
      </c>
      <c r="D12">
        <f t="shared" si="3"/>
        <v>0</v>
      </c>
      <c r="E12">
        <f t="shared" si="0"/>
        <v>0.145396398</v>
      </c>
      <c r="F12">
        <f t="shared" si="1"/>
        <v>0</v>
      </c>
      <c r="H12" s="13">
        <v>38504</v>
      </c>
      <c r="I12" s="4">
        <f>+MAX(B$39:B$68)-MIN(B$39:B$68)</f>
        <v>1.435557596</v>
      </c>
      <c r="J12" s="4">
        <f>+MAX(C$39:C$68)-MIN(C$39:C$68)</f>
        <v>0.018063828</v>
      </c>
      <c r="K12" s="4">
        <f>+MAX(E$39:E$68)-MIN(E$39:E$68)</f>
        <v>0.06431449262382118</v>
      </c>
      <c r="L12" s="14">
        <f>+K12-J12</f>
        <v>0.04625066462382117</v>
      </c>
      <c r="M12" s="14">
        <f>+I12-K12</f>
        <v>1.3712431033761787</v>
      </c>
    </row>
    <row r="13" spans="1:13" ht="12.75">
      <c r="A13" s="1">
        <v>38478</v>
      </c>
      <c r="B13" s="14">
        <f>Data!F13</f>
        <v>0.128494469</v>
      </c>
      <c r="C13">
        <f t="shared" si="2"/>
        <v>0.128494469</v>
      </c>
      <c r="D13">
        <f t="shared" si="3"/>
        <v>0</v>
      </c>
      <c r="E13">
        <f t="shared" si="0"/>
        <v>0.128494469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 s="14">
        <f>Data!F14</f>
        <v>0.120601229</v>
      </c>
      <c r="C14">
        <f t="shared" si="2"/>
        <v>0.120601229</v>
      </c>
      <c r="D14">
        <f t="shared" si="3"/>
        <v>0</v>
      </c>
      <c r="E14">
        <f t="shared" si="0"/>
        <v>0.120601229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 s="14">
        <f>Data!F15</f>
        <v>0.099028099</v>
      </c>
      <c r="C15">
        <f t="shared" si="2"/>
        <v>0.099028099</v>
      </c>
      <c r="D15">
        <f t="shared" si="3"/>
        <v>0</v>
      </c>
      <c r="E15">
        <f t="shared" si="0"/>
        <v>0.099028099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 s="14">
        <f>Data!F16</f>
        <v>0.113065916</v>
      </c>
      <c r="C16">
        <f t="shared" si="2"/>
        <v>0.101028099</v>
      </c>
      <c r="D16">
        <f t="shared" si="3"/>
        <v>0</v>
      </c>
      <c r="E16">
        <f t="shared" si="0"/>
        <v>0.113065916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 s="14">
        <f>Data!F17</f>
        <v>0.099028099</v>
      </c>
      <c r="C17">
        <f t="shared" si="2"/>
        <v>0.099028099</v>
      </c>
      <c r="D17">
        <f t="shared" si="3"/>
        <v>1</v>
      </c>
      <c r="E17">
        <f t="shared" si="0"/>
        <v>0.099028099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 s="14">
        <f>Data!F18</f>
        <v>0.099028099</v>
      </c>
      <c r="C18">
        <f t="shared" si="2"/>
        <v>0.099028099</v>
      </c>
      <c r="D18">
        <f t="shared" si="3"/>
        <v>0</v>
      </c>
      <c r="E18">
        <f t="shared" si="0"/>
        <v>0.099028099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 s="14">
        <f>Data!F19</f>
        <v>0.099028099</v>
      </c>
      <c r="C19">
        <f t="shared" si="2"/>
        <v>0.099028099</v>
      </c>
      <c r="D19">
        <f t="shared" si="3"/>
        <v>0</v>
      </c>
      <c r="E19">
        <f t="shared" si="0"/>
        <v>0.099028099</v>
      </c>
      <c r="F19">
        <f t="shared" si="1"/>
        <v>0</v>
      </c>
      <c r="H19" t="s">
        <v>9</v>
      </c>
      <c r="I19" s="14">
        <f>+AVERAGE(I7:I18)</f>
        <v>0.809140771</v>
      </c>
      <c r="J19" s="14">
        <f>+AVERAGE(J7:J18)</f>
        <v>0.082666209</v>
      </c>
      <c r="K19" s="14">
        <f>+AVERAGE(K7:K18)</f>
        <v>0.1235192193119106</v>
      </c>
      <c r="L19" s="14">
        <f>+AVERAGE(L7:L18)</f>
        <v>0.04085301031191058</v>
      </c>
      <c r="M19" s="14">
        <f>+AVERAGE(M7:M18)</f>
        <v>0.6856215516880894</v>
      </c>
    </row>
    <row r="20" spans="1:6" ht="12.75">
      <c r="A20" s="1">
        <v>38485</v>
      </c>
      <c r="B20" s="14">
        <f>Data!F20</f>
        <v>0.092505405</v>
      </c>
      <c r="C20">
        <f t="shared" si="2"/>
        <v>0.092505405</v>
      </c>
      <c r="D20">
        <f t="shared" si="3"/>
        <v>0</v>
      </c>
      <c r="E20">
        <f t="shared" si="0"/>
        <v>0.092505405</v>
      </c>
      <c r="F20">
        <f t="shared" si="1"/>
        <v>0</v>
      </c>
    </row>
    <row r="21" spans="1:8" ht="12.75">
      <c r="A21" s="1">
        <v>38486</v>
      </c>
      <c r="B21" s="14">
        <f>Data!F21</f>
        <v>0.181059128</v>
      </c>
      <c r="C21">
        <f t="shared" si="2"/>
        <v>0.094505405</v>
      </c>
      <c r="D21">
        <f t="shared" si="3"/>
        <v>0</v>
      </c>
      <c r="E21">
        <f t="shared" si="0"/>
        <v>0.10762135765595529</v>
      </c>
      <c r="F21">
        <f t="shared" si="1"/>
        <v>0</v>
      </c>
      <c r="H21" s="15"/>
    </row>
    <row r="22" spans="1:6" ht="12.75">
      <c r="A22" s="1">
        <v>38487</v>
      </c>
      <c r="B22" s="14">
        <f>Data!F22</f>
        <v>0.164853179</v>
      </c>
      <c r="C22">
        <f t="shared" si="2"/>
        <v>0.096505405</v>
      </c>
      <c r="D22">
        <f t="shared" si="3"/>
        <v>0</v>
      </c>
      <c r="E22">
        <f t="shared" si="0"/>
        <v>0.12273731031191058</v>
      </c>
      <c r="F22">
        <f t="shared" si="1"/>
        <v>0</v>
      </c>
    </row>
    <row r="23" spans="1:6" ht="12.75">
      <c r="A23" s="1">
        <v>38488</v>
      </c>
      <c r="B23" s="14">
        <f>Data!F23</f>
        <v>0.111521469</v>
      </c>
      <c r="C23">
        <f t="shared" si="2"/>
        <v>0.098505405</v>
      </c>
      <c r="D23">
        <f t="shared" si="3"/>
        <v>0</v>
      </c>
      <c r="E23">
        <f t="shared" si="0"/>
        <v>0.111521469</v>
      </c>
      <c r="F23">
        <f t="shared" si="1"/>
        <v>1</v>
      </c>
    </row>
    <row r="24" spans="1:6" ht="12.75">
      <c r="A24" s="1">
        <v>38489</v>
      </c>
      <c r="B24" s="14">
        <f>Data!F24</f>
        <v>0.081693325</v>
      </c>
      <c r="C24">
        <f t="shared" si="2"/>
        <v>0.081693325</v>
      </c>
      <c r="D24">
        <f t="shared" si="3"/>
        <v>1</v>
      </c>
      <c r="E24">
        <f t="shared" si="0"/>
        <v>0.081693325</v>
      </c>
      <c r="F24">
        <f t="shared" si="1"/>
        <v>0</v>
      </c>
    </row>
    <row r="25" spans="1:6" ht="12.75">
      <c r="A25" s="1">
        <v>38490</v>
      </c>
      <c r="B25" s="14">
        <f>Data!F25</f>
        <v>0.073364415</v>
      </c>
      <c r="C25">
        <f t="shared" si="2"/>
        <v>0.073364415</v>
      </c>
      <c r="D25">
        <f t="shared" si="3"/>
        <v>0</v>
      </c>
      <c r="E25">
        <f t="shared" si="0"/>
        <v>0.073364415</v>
      </c>
      <c r="F25">
        <f t="shared" si="1"/>
        <v>0</v>
      </c>
    </row>
    <row r="26" spans="1:6" ht="12.75">
      <c r="A26" s="1">
        <v>38491</v>
      </c>
      <c r="B26" s="14">
        <f>Data!F26</f>
        <v>0.065752364</v>
      </c>
      <c r="C26">
        <f t="shared" si="2"/>
        <v>0.065752364</v>
      </c>
      <c r="D26">
        <f t="shared" si="3"/>
        <v>0</v>
      </c>
      <c r="E26">
        <f t="shared" si="0"/>
        <v>0.065752364</v>
      </c>
      <c r="F26">
        <f t="shared" si="1"/>
        <v>0</v>
      </c>
    </row>
    <row r="27" spans="1:6" ht="12.75">
      <c r="A27" s="1">
        <v>38492</v>
      </c>
      <c r="B27" s="14">
        <f>Data!F27</f>
        <v>0.065752364</v>
      </c>
      <c r="C27">
        <f t="shared" si="2"/>
        <v>0.065752364</v>
      </c>
      <c r="D27">
        <f t="shared" si="3"/>
        <v>0</v>
      </c>
      <c r="E27">
        <f t="shared" si="0"/>
        <v>0.065752364</v>
      </c>
      <c r="F27">
        <f t="shared" si="1"/>
        <v>0</v>
      </c>
    </row>
    <row r="28" spans="1:6" ht="12.75">
      <c r="A28" s="1">
        <v>38493</v>
      </c>
      <c r="B28" s="14">
        <f>Data!F28</f>
        <v>0.058807276</v>
      </c>
      <c r="C28">
        <f t="shared" si="2"/>
        <v>0.058807276</v>
      </c>
      <c r="D28">
        <f t="shared" si="3"/>
        <v>0</v>
      </c>
      <c r="E28">
        <f t="shared" si="0"/>
        <v>0.058807276</v>
      </c>
      <c r="F28">
        <f t="shared" si="1"/>
        <v>0</v>
      </c>
    </row>
    <row r="29" spans="1:6" ht="12.75">
      <c r="A29" s="1">
        <v>38494</v>
      </c>
      <c r="B29" s="14">
        <f>Data!F29</f>
        <v>0.04673141</v>
      </c>
      <c r="C29">
        <f t="shared" si="2"/>
        <v>0.04673141</v>
      </c>
      <c r="D29">
        <f t="shared" si="3"/>
        <v>0</v>
      </c>
      <c r="E29">
        <f t="shared" si="0"/>
        <v>0.04673141</v>
      </c>
      <c r="F29">
        <f t="shared" si="1"/>
        <v>0</v>
      </c>
    </row>
    <row r="30" spans="1:6" ht="12.75">
      <c r="A30" s="1">
        <v>38495</v>
      </c>
      <c r="B30" s="14">
        <f>Data!F30</f>
        <v>0.052481873</v>
      </c>
      <c r="C30">
        <f t="shared" si="2"/>
        <v>0.04873141</v>
      </c>
      <c r="D30">
        <f t="shared" si="3"/>
        <v>0</v>
      </c>
      <c r="E30">
        <f t="shared" si="0"/>
        <v>0.052481873</v>
      </c>
      <c r="F30">
        <f t="shared" si="1"/>
        <v>0</v>
      </c>
    </row>
    <row r="31" spans="1:6" ht="12.75">
      <c r="A31" s="1">
        <v>38496</v>
      </c>
      <c r="B31" s="14">
        <f>Data!F31</f>
        <v>0.073364415</v>
      </c>
      <c r="C31">
        <f t="shared" si="2"/>
        <v>0.050731410000000005</v>
      </c>
      <c r="D31">
        <f t="shared" si="3"/>
        <v>0</v>
      </c>
      <c r="E31">
        <f t="shared" si="0"/>
        <v>0.06759782565595529</v>
      </c>
      <c r="F31">
        <f t="shared" si="1"/>
        <v>0</v>
      </c>
    </row>
    <row r="32" spans="1:6" ht="12.75">
      <c r="A32" s="1">
        <v>38497</v>
      </c>
      <c r="B32" s="14">
        <f>Data!F32</f>
        <v>0.052481873</v>
      </c>
      <c r="C32">
        <f t="shared" si="2"/>
        <v>0.052481873</v>
      </c>
      <c r="D32">
        <f t="shared" si="3"/>
        <v>1</v>
      </c>
      <c r="E32">
        <f t="shared" si="0"/>
        <v>0.052481873</v>
      </c>
      <c r="F32">
        <f t="shared" si="1"/>
        <v>1</v>
      </c>
    </row>
    <row r="33" spans="1:6" ht="12.75">
      <c r="A33" s="1">
        <v>38498</v>
      </c>
      <c r="B33" s="14">
        <f>Data!F33</f>
        <v>0.052481873</v>
      </c>
      <c r="C33">
        <f t="shared" si="2"/>
        <v>0.052481873</v>
      </c>
      <c r="D33">
        <f t="shared" si="3"/>
        <v>0</v>
      </c>
      <c r="E33">
        <f t="shared" si="0"/>
        <v>0.052481873</v>
      </c>
      <c r="F33">
        <f t="shared" si="1"/>
        <v>0</v>
      </c>
    </row>
    <row r="34" spans="1:6" ht="12.75">
      <c r="A34" s="1">
        <v>38499</v>
      </c>
      <c r="B34" s="14">
        <f>Data!F34</f>
        <v>0.04673141</v>
      </c>
      <c r="C34">
        <f t="shared" si="2"/>
        <v>0.04673141</v>
      </c>
      <c r="D34">
        <f t="shared" si="3"/>
        <v>0</v>
      </c>
      <c r="E34">
        <f t="shared" si="0"/>
        <v>0.04673141</v>
      </c>
      <c r="F34">
        <f t="shared" si="1"/>
        <v>0</v>
      </c>
    </row>
    <row r="35" spans="1:6" ht="12.75">
      <c r="A35" s="1">
        <v>38500</v>
      </c>
      <c r="B35" s="14">
        <f>Data!F35</f>
        <v>0.04673141</v>
      </c>
      <c r="C35">
        <f t="shared" si="2"/>
        <v>0.04673141</v>
      </c>
      <c r="D35">
        <f t="shared" si="3"/>
        <v>0</v>
      </c>
      <c r="E35">
        <f t="shared" si="0"/>
        <v>0.04673141</v>
      </c>
      <c r="F35">
        <f t="shared" si="1"/>
        <v>0</v>
      </c>
    </row>
    <row r="36" spans="1:6" ht="12.75">
      <c r="A36" s="1">
        <v>38501</v>
      </c>
      <c r="B36" s="14">
        <f>Data!F36</f>
        <v>0.04673141</v>
      </c>
      <c r="C36">
        <f t="shared" si="2"/>
        <v>0.04673141</v>
      </c>
      <c r="D36">
        <f t="shared" si="3"/>
        <v>0</v>
      </c>
      <c r="E36">
        <f t="shared" si="0"/>
        <v>0.04673141</v>
      </c>
      <c r="F36">
        <f t="shared" si="1"/>
        <v>0</v>
      </c>
    </row>
    <row r="37" spans="1:6" ht="12.75">
      <c r="A37" s="1">
        <v>38502</v>
      </c>
      <c r="B37" s="14">
        <f>Data!F37</f>
        <v>0.090791707</v>
      </c>
      <c r="C37">
        <f t="shared" si="2"/>
        <v>0.04873141</v>
      </c>
      <c r="D37">
        <f t="shared" si="3"/>
        <v>0</v>
      </c>
      <c r="E37">
        <f t="shared" si="0"/>
        <v>0.06184736265595529</v>
      </c>
      <c r="F37">
        <f t="shared" si="1"/>
        <v>0</v>
      </c>
    </row>
    <row r="38" spans="1:6" ht="12.75">
      <c r="A38" s="1">
        <v>38503</v>
      </c>
      <c r="B38" s="14">
        <f>Data!F38</f>
        <v>0.058807276</v>
      </c>
      <c r="C38">
        <f t="shared" si="2"/>
        <v>0.050731410000000005</v>
      </c>
      <c r="D38">
        <f t="shared" si="3"/>
        <v>0</v>
      </c>
      <c r="E38">
        <f t="shared" si="0"/>
        <v>0.058807276</v>
      </c>
      <c r="F38">
        <f t="shared" si="1"/>
        <v>1</v>
      </c>
    </row>
    <row r="39" spans="1:6" ht="12.75">
      <c r="A39" s="1">
        <v>38504</v>
      </c>
      <c r="B39" s="14">
        <f>Data!F39</f>
        <v>0.041513579</v>
      </c>
      <c r="C39">
        <f t="shared" si="2"/>
        <v>0.041513579</v>
      </c>
      <c r="D39">
        <f t="shared" si="3"/>
        <v>1</v>
      </c>
      <c r="E39">
        <f t="shared" si="0"/>
        <v>0.041513579</v>
      </c>
      <c r="F39">
        <f t="shared" si="1"/>
        <v>0</v>
      </c>
    </row>
    <row r="40" spans="1:6" ht="12.75">
      <c r="A40" s="1">
        <v>38505</v>
      </c>
      <c r="B40" s="14">
        <f>Data!F40</f>
        <v>0.036788427</v>
      </c>
      <c r="C40">
        <f t="shared" si="2"/>
        <v>0.036788427</v>
      </c>
      <c r="D40">
        <f t="shared" si="3"/>
        <v>0</v>
      </c>
      <c r="E40">
        <f t="shared" si="0"/>
        <v>0.036788427</v>
      </c>
      <c r="F40">
        <f t="shared" si="1"/>
        <v>0</v>
      </c>
    </row>
    <row r="41" spans="1:10" ht="12.75">
      <c r="A41" s="1">
        <v>38506</v>
      </c>
      <c r="B41" s="14">
        <f>Data!F41</f>
        <v>0.036788427</v>
      </c>
      <c r="C41">
        <f t="shared" si="2"/>
        <v>0.036788427</v>
      </c>
      <c r="D41">
        <f t="shared" si="3"/>
        <v>0</v>
      </c>
      <c r="E41">
        <f t="shared" si="0"/>
        <v>0.036788427</v>
      </c>
      <c r="F41">
        <f t="shared" si="1"/>
        <v>0</v>
      </c>
      <c r="J41" s="15"/>
    </row>
    <row r="42" spans="1:6" ht="12.75">
      <c r="A42" s="1">
        <v>38507</v>
      </c>
      <c r="B42" s="14">
        <f>Data!F42</f>
        <v>0.041513579</v>
      </c>
      <c r="C42">
        <f t="shared" si="2"/>
        <v>0.038788427</v>
      </c>
      <c r="D42">
        <f t="shared" si="3"/>
        <v>0</v>
      </c>
      <c r="E42">
        <f t="shared" si="0"/>
        <v>0.041513579</v>
      </c>
      <c r="F42">
        <f t="shared" si="1"/>
        <v>0</v>
      </c>
    </row>
    <row r="43" spans="1:6" ht="12.75">
      <c r="A43" s="1">
        <v>38508</v>
      </c>
      <c r="B43" s="14">
        <f>Data!F43</f>
        <v>0.036788427</v>
      </c>
      <c r="C43">
        <f t="shared" si="2"/>
        <v>0.036788427</v>
      </c>
      <c r="D43">
        <f t="shared" si="3"/>
        <v>1</v>
      </c>
      <c r="E43">
        <f t="shared" si="0"/>
        <v>0.036788427</v>
      </c>
      <c r="F43">
        <f t="shared" si="1"/>
        <v>0</v>
      </c>
    </row>
    <row r="44" spans="1:6" ht="12.75">
      <c r="A44" s="1">
        <v>38509</v>
      </c>
      <c r="B44" s="14">
        <f>Data!F44</f>
        <v>0.036788427</v>
      </c>
      <c r="C44">
        <f t="shared" si="2"/>
        <v>0.036788427</v>
      </c>
      <c r="D44">
        <f t="shared" si="3"/>
        <v>0</v>
      </c>
      <c r="E44">
        <f t="shared" si="0"/>
        <v>0.036788427</v>
      </c>
      <c r="F44">
        <f t="shared" si="1"/>
        <v>0</v>
      </c>
    </row>
    <row r="45" spans="1:6" ht="12.75">
      <c r="A45" s="1">
        <v>38510</v>
      </c>
      <c r="B45" s="14">
        <f>Data!F45</f>
        <v>0.032518264</v>
      </c>
      <c r="C45">
        <f t="shared" si="2"/>
        <v>0.032518264</v>
      </c>
      <c r="D45">
        <f t="shared" si="3"/>
        <v>0</v>
      </c>
      <c r="E45">
        <f t="shared" si="0"/>
        <v>0.032518264</v>
      </c>
      <c r="F45">
        <f t="shared" si="1"/>
        <v>0</v>
      </c>
    </row>
    <row r="46" spans="1:6" ht="12.75">
      <c r="A46" s="1">
        <v>38511</v>
      </c>
      <c r="B46" s="14">
        <f>Data!F46</f>
        <v>0.032518264</v>
      </c>
      <c r="C46">
        <f t="shared" si="2"/>
        <v>0.032518264</v>
      </c>
      <c r="D46">
        <f t="shared" si="3"/>
        <v>0</v>
      </c>
      <c r="E46">
        <f t="shared" si="0"/>
        <v>0.032518264</v>
      </c>
      <c r="F46">
        <f t="shared" si="1"/>
        <v>0</v>
      </c>
    </row>
    <row r="47" spans="1:6" ht="12.75">
      <c r="A47" s="1">
        <v>38512</v>
      </c>
      <c r="B47" s="14">
        <f>Data!F47</f>
        <v>0.036788427</v>
      </c>
      <c r="C47">
        <f t="shared" si="2"/>
        <v>0.034518264</v>
      </c>
      <c r="D47">
        <f t="shared" si="3"/>
        <v>0</v>
      </c>
      <c r="E47">
        <f t="shared" si="0"/>
        <v>0.036788427</v>
      </c>
      <c r="F47">
        <f t="shared" si="1"/>
        <v>0</v>
      </c>
    </row>
    <row r="48" spans="1:6" ht="12.75">
      <c r="A48" s="1">
        <v>38513</v>
      </c>
      <c r="B48" s="14">
        <f>Data!F48</f>
        <v>0.058807276</v>
      </c>
      <c r="C48">
        <f t="shared" si="2"/>
        <v>0.036518264</v>
      </c>
      <c r="D48">
        <f t="shared" si="3"/>
        <v>0</v>
      </c>
      <c r="E48">
        <f t="shared" si="0"/>
        <v>0.05190437965595529</v>
      </c>
      <c r="F48">
        <f t="shared" si="1"/>
        <v>0</v>
      </c>
    </row>
    <row r="49" spans="1:6" ht="12.75">
      <c r="A49" s="1">
        <v>38514</v>
      </c>
      <c r="B49" s="14">
        <f>Data!F49</f>
        <v>0.032518264</v>
      </c>
      <c r="C49">
        <f t="shared" si="2"/>
        <v>0.032518264</v>
      </c>
      <c r="D49">
        <f t="shared" si="3"/>
        <v>1</v>
      </c>
      <c r="E49">
        <f t="shared" si="0"/>
        <v>0.032518264</v>
      </c>
      <c r="F49">
        <f t="shared" si="1"/>
        <v>1</v>
      </c>
    </row>
    <row r="50" spans="1:6" ht="12.75">
      <c r="A50" s="1">
        <v>38515</v>
      </c>
      <c r="B50" s="14">
        <f>Data!F50</f>
        <v>0.032518264</v>
      </c>
      <c r="C50">
        <f t="shared" si="2"/>
        <v>0.032518264</v>
      </c>
      <c r="D50">
        <f t="shared" si="3"/>
        <v>0</v>
      </c>
      <c r="E50">
        <f t="shared" si="0"/>
        <v>0.032518264</v>
      </c>
      <c r="F50">
        <f t="shared" si="1"/>
        <v>0</v>
      </c>
    </row>
    <row r="51" spans="1:6" ht="12.75">
      <c r="A51" s="1">
        <v>38516</v>
      </c>
      <c r="B51" s="14">
        <f>Data!F51</f>
        <v>0.032518264</v>
      </c>
      <c r="C51">
        <f t="shared" si="2"/>
        <v>0.032518264</v>
      </c>
      <c r="D51">
        <f t="shared" si="3"/>
        <v>0</v>
      </c>
      <c r="E51">
        <f t="shared" si="0"/>
        <v>0.032518264</v>
      </c>
      <c r="F51">
        <f t="shared" si="1"/>
        <v>0</v>
      </c>
    </row>
    <row r="52" spans="1:6" ht="12.75">
      <c r="A52" s="1">
        <v>38517</v>
      </c>
      <c r="B52" s="14">
        <f>Data!F52</f>
        <v>1.121759592</v>
      </c>
      <c r="C52">
        <f t="shared" si="2"/>
        <v>0.034518264</v>
      </c>
      <c r="D52">
        <f t="shared" si="3"/>
        <v>0</v>
      </c>
      <c r="E52">
        <f t="shared" si="0"/>
        <v>0.04763421665595529</v>
      </c>
      <c r="F52">
        <f t="shared" si="1"/>
        <v>0</v>
      </c>
    </row>
    <row r="53" spans="1:6" ht="12.75">
      <c r="A53" s="1">
        <v>38518</v>
      </c>
      <c r="B53" s="14">
        <f>Data!F53</f>
        <v>1.464225178</v>
      </c>
      <c r="C53">
        <f t="shared" si="2"/>
        <v>0.036518264</v>
      </c>
      <c r="D53">
        <f t="shared" si="3"/>
        <v>0</v>
      </c>
      <c r="E53">
        <f t="shared" si="0"/>
        <v>0.06275016931191059</v>
      </c>
      <c r="F53">
        <f t="shared" si="1"/>
        <v>0</v>
      </c>
    </row>
    <row r="54" spans="1:6" ht="12.75">
      <c r="A54" s="1">
        <v>38519</v>
      </c>
      <c r="B54" s="14">
        <f>Data!F54</f>
        <v>0.395982898</v>
      </c>
      <c r="C54">
        <f t="shared" si="2"/>
        <v>0.038518264</v>
      </c>
      <c r="D54">
        <f t="shared" si="3"/>
        <v>0</v>
      </c>
      <c r="E54">
        <f t="shared" si="0"/>
        <v>0.07786612196786588</v>
      </c>
      <c r="F54">
        <f t="shared" si="1"/>
        <v>0</v>
      </c>
    </row>
    <row r="55" spans="1:6" ht="12.75">
      <c r="A55" s="1">
        <v>38520</v>
      </c>
      <c r="B55" s="14">
        <f>Data!F55</f>
        <v>0.164853179</v>
      </c>
      <c r="C55">
        <f t="shared" si="2"/>
        <v>0.040518264000000005</v>
      </c>
      <c r="D55">
        <f t="shared" si="3"/>
        <v>0</v>
      </c>
      <c r="E55">
        <f t="shared" si="0"/>
        <v>0.09298207462382117</v>
      </c>
      <c r="F55">
        <f t="shared" si="1"/>
        <v>0</v>
      </c>
    </row>
    <row r="56" spans="1:6" ht="12.75">
      <c r="A56" s="1">
        <v>38521</v>
      </c>
      <c r="B56" s="14">
        <f>Data!F56</f>
        <v>0.090791707</v>
      </c>
      <c r="C56">
        <f t="shared" si="2"/>
        <v>0.04251826400000001</v>
      </c>
      <c r="D56">
        <f t="shared" si="3"/>
        <v>0</v>
      </c>
      <c r="E56">
        <f t="shared" si="0"/>
        <v>0.090791707</v>
      </c>
      <c r="F56">
        <f t="shared" si="1"/>
        <v>1</v>
      </c>
    </row>
    <row r="57" spans="1:6" ht="12.75">
      <c r="A57" s="1">
        <v>38522</v>
      </c>
      <c r="B57" s="14">
        <f>Data!F57</f>
        <v>0.058807276</v>
      </c>
      <c r="C57">
        <f t="shared" si="2"/>
        <v>0.04451826400000001</v>
      </c>
      <c r="D57">
        <f t="shared" si="3"/>
        <v>0</v>
      </c>
      <c r="E57">
        <f t="shared" si="0"/>
        <v>0.058807276</v>
      </c>
      <c r="F57">
        <f t="shared" si="1"/>
        <v>0</v>
      </c>
    </row>
    <row r="58" spans="1:6" ht="12.75">
      <c r="A58" s="1">
        <v>38523</v>
      </c>
      <c r="B58" s="14">
        <f>Data!F58</f>
        <v>0.052481873</v>
      </c>
      <c r="C58">
        <f aca="true" t="shared" si="4" ref="C58:C73">+IF(B58-C57&gt;$C$3,C57+$C$3,B58)</f>
        <v>0.04651826400000001</v>
      </c>
      <c r="D58">
        <f aca="true" t="shared" si="5" ref="D58:D73">+IF(AND(B58=C58,B57&gt;C57,B57&gt;=C58),1,0)</f>
        <v>0</v>
      </c>
      <c r="E58">
        <f aca="true" t="shared" si="6" ref="E58:E73">+IF(B58-E57&gt;$E$4,E57+$E$4,B58)</f>
        <v>0.052481873</v>
      </c>
      <c r="F58">
        <f aca="true" t="shared" si="7" ref="F58:F73">+IF(AND(B58=E58,B57&gt;E57,B57&gt;=E58),1,0)</f>
        <v>0</v>
      </c>
    </row>
    <row r="59" spans="1:6" ht="12.75">
      <c r="A59" s="1">
        <v>38524</v>
      </c>
      <c r="B59" s="14">
        <f>Data!F59</f>
        <v>0.04673141</v>
      </c>
      <c r="C59">
        <f t="shared" si="4"/>
        <v>0.04673141</v>
      </c>
      <c r="D59">
        <f t="shared" si="5"/>
        <v>1</v>
      </c>
      <c r="E59">
        <f t="shared" si="6"/>
        <v>0.04673141</v>
      </c>
      <c r="F59">
        <f t="shared" si="7"/>
        <v>0</v>
      </c>
    </row>
    <row r="60" spans="1:6" ht="12.75">
      <c r="A60" s="1">
        <v>38525</v>
      </c>
      <c r="B60" s="14">
        <f>Data!F60</f>
        <v>0.04673141</v>
      </c>
      <c r="C60">
        <f t="shared" si="4"/>
        <v>0.04673141</v>
      </c>
      <c r="D60">
        <f t="shared" si="5"/>
        <v>0</v>
      </c>
      <c r="E60">
        <f t="shared" si="6"/>
        <v>0.04673141</v>
      </c>
      <c r="F60">
        <f t="shared" si="7"/>
        <v>0</v>
      </c>
    </row>
    <row r="61" spans="1:6" ht="12.75">
      <c r="A61" s="1">
        <v>38526</v>
      </c>
      <c r="B61" s="14">
        <f>Data!F61</f>
        <v>0.036788427</v>
      </c>
      <c r="C61">
        <f t="shared" si="4"/>
        <v>0.036788427</v>
      </c>
      <c r="D61">
        <f t="shared" si="5"/>
        <v>0</v>
      </c>
      <c r="E61">
        <f t="shared" si="6"/>
        <v>0.036788427</v>
      </c>
      <c r="F61">
        <f t="shared" si="7"/>
        <v>0</v>
      </c>
    </row>
    <row r="62" spans="1:6" ht="12.75">
      <c r="A62" s="1">
        <v>38527</v>
      </c>
      <c r="B62" s="14">
        <f>Data!F62</f>
        <v>0.032518264</v>
      </c>
      <c r="C62">
        <f t="shared" si="4"/>
        <v>0.032518264</v>
      </c>
      <c r="D62">
        <f t="shared" si="5"/>
        <v>0</v>
      </c>
      <c r="E62">
        <f t="shared" si="6"/>
        <v>0.032518264</v>
      </c>
      <c r="F62">
        <f t="shared" si="7"/>
        <v>0</v>
      </c>
    </row>
    <row r="63" spans="1:6" ht="12.75">
      <c r="A63" s="1">
        <v>38528</v>
      </c>
      <c r="B63" s="14">
        <f>Data!F63</f>
        <v>0.032518264</v>
      </c>
      <c r="C63">
        <f t="shared" si="4"/>
        <v>0.032518264</v>
      </c>
      <c r="D63">
        <f t="shared" si="5"/>
        <v>0</v>
      </c>
      <c r="E63">
        <f t="shared" si="6"/>
        <v>0.032518264</v>
      </c>
      <c r="F63">
        <f t="shared" si="7"/>
        <v>0</v>
      </c>
    </row>
    <row r="64" spans="1:6" ht="12.75">
      <c r="A64" s="1">
        <v>38529</v>
      </c>
      <c r="B64" s="14">
        <f>Data!F64</f>
        <v>0.028667582</v>
      </c>
      <c r="C64">
        <f t="shared" si="4"/>
        <v>0.028667582</v>
      </c>
      <c r="D64">
        <f t="shared" si="5"/>
        <v>0</v>
      </c>
      <c r="E64">
        <f t="shared" si="6"/>
        <v>0.028667582</v>
      </c>
      <c r="F64">
        <f t="shared" si="7"/>
        <v>0</v>
      </c>
    </row>
    <row r="65" spans="1:6" ht="12.75">
      <c r="A65" s="1">
        <v>38530</v>
      </c>
      <c r="B65" s="14">
        <f>Data!F65</f>
        <v>0.028667582</v>
      </c>
      <c r="C65">
        <f t="shared" si="4"/>
        <v>0.028667582</v>
      </c>
      <c r="D65">
        <f t="shared" si="5"/>
        <v>0</v>
      </c>
      <c r="E65">
        <f t="shared" si="6"/>
        <v>0.028667582</v>
      </c>
      <c r="F65">
        <f t="shared" si="7"/>
        <v>0</v>
      </c>
    </row>
    <row r="66" spans="1:6" ht="12.75">
      <c r="A66" s="1">
        <v>38531</v>
      </c>
      <c r="B66" s="14">
        <f>Data!F66</f>
        <v>0.028667582</v>
      </c>
      <c r="C66">
        <f t="shared" si="4"/>
        <v>0.028667582</v>
      </c>
      <c r="D66">
        <f t="shared" si="5"/>
        <v>0</v>
      </c>
      <c r="E66">
        <f t="shared" si="6"/>
        <v>0.028667582</v>
      </c>
      <c r="F66">
        <f t="shared" si="7"/>
        <v>0</v>
      </c>
    </row>
    <row r="67" spans="1:6" ht="12.75">
      <c r="A67" s="1">
        <v>38532</v>
      </c>
      <c r="B67" s="14">
        <f>Data!F67</f>
        <v>0.032518264</v>
      </c>
      <c r="C67">
        <f t="shared" si="4"/>
        <v>0.030667582</v>
      </c>
      <c r="D67">
        <f t="shared" si="5"/>
        <v>0</v>
      </c>
      <c r="E67">
        <f t="shared" si="6"/>
        <v>0.032518264</v>
      </c>
      <c r="F67">
        <f t="shared" si="7"/>
        <v>0</v>
      </c>
    </row>
    <row r="68" spans="1:6" ht="12.75">
      <c r="A68" s="1">
        <v>38533</v>
      </c>
      <c r="B68" s="14">
        <f>Data!F68</f>
        <v>0.032518264</v>
      </c>
      <c r="C68">
        <f t="shared" si="4"/>
        <v>0.032518264</v>
      </c>
      <c r="D68">
        <f t="shared" si="5"/>
        <v>1</v>
      </c>
      <c r="E68">
        <f t="shared" si="6"/>
        <v>0.032518264</v>
      </c>
      <c r="F68">
        <f t="shared" si="7"/>
        <v>0</v>
      </c>
    </row>
    <row r="69" spans="1:6" ht="12.75">
      <c r="A69" s="1">
        <v>38534</v>
      </c>
      <c r="B69" s="14">
        <f>Data!F69</f>
        <v>0.028667582</v>
      </c>
      <c r="C69">
        <f t="shared" si="4"/>
        <v>0.028667582</v>
      </c>
      <c r="D69">
        <f t="shared" si="5"/>
        <v>0</v>
      </c>
      <c r="E69">
        <f t="shared" si="6"/>
        <v>0.028667582</v>
      </c>
      <c r="F69">
        <f t="shared" si="7"/>
        <v>0</v>
      </c>
    </row>
    <row r="70" spans="1:6" ht="12.75">
      <c r="A70" s="1">
        <v>38535</v>
      </c>
      <c r="B70" s="14">
        <f>Data!F70</f>
        <v>0.028667582</v>
      </c>
      <c r="C70">
        <f t="shared" si="4"/>
        <v>0.028667582</v>
      </c>
      <c r="D70">
        <f t="shared" si="5"/>
        <v>0</v>
      </c>
      <c r="E70">
        <f t="shared" si="6"/>
        <v>0.028667582</v>
      </c>
      <c r="F70">
        <f t="shared" si="7"/>
        <v>0</v>
      </c>
    </row>
    <row r="71" spans="1:6" ht="12.75">
      <c r="A71" s="1">
        <v>38536</v>
      </c>
      <c r="B71" s="14">
        <f>Data!F71</f>
        <v>0.028667582</v>
      </c>
      <c r="C71">
        <f t="shared" si="4"/>
        <v>0.028667582</v>
      </c>
      <c r="D71">
        <f t="shared" si="5"/>
        <v>0</v>
      </c>
      <c r="E71">
        <f t="shared" si="6"/>
        <v>0.028667582</v>
      </c>
      <c r="F71">
        <f t="shared" si="7"/>
        <v>0</v>
      </c>
    </row>
    <row r="72" spans="1:6" ht="12.75">
      <c r="A72" s="1">
        <v>38537</v>
      </c>
      <c r="B72" s="14">
        <f>Data!F72</f>
        <v>0.111521469</v>
      </c>
      <c r="C72">
        <f t="shared" si="4"/>
        <v>0.030667582</v>
      </c>
      <c r="D72">
        <f t="shared" si="5"/>
        <v>0</v>
      </c>
      <c r="E72">
        <f t="shared" si="6"/>
        <v>0.043783534655955296</v>
      </c>
      <c r="F72">
        <f t="shared" si="7"/>
        <v>0</v>
      </c>
    </row>
    <row r="73" spans="1:6" ht="12.75">
      <c r="A73" s="1">
        <v>38538</v>
      </c>
      <c r="B73" s="14">
        <f>Data!F73</f>
        <v>0.032518264</v>
      </c>
      <c r="C73">
        <f t="shared" si="4"/>
        <v>0.032518264</v>
      </c>
      <c r="D73">
        <f t="shared" si="5"/>
        <v>1</v>
      </c>
      <c r="E73">
        <f t="shared" si="6"/>
        <v>0.032518264</v>
      </c>
      <c r="F73">
        <f t="shared" si="7"/>
        <v>1</v>
      </c>
    </row>
    <row r="75" spans="2:6" ht="12.75">
      <c r="B75">
        <f>AVERAGE(B8:B73)</f>
        <v>0.11459123543939391</v>
      </c>
      <c r="C75" s="14">
        <f>AVERAGE(C8:C73)/B75</f>
        <v>0.5389369846405252</v>
      </c>
      <c r="D75">
        <f>SUM(D6:D73)</f>
        <v>11</v>
      </c>
      <c r="E75" s="14">
        <f>(AVERAGE(E8:E73)-AVERAGE(C8:C73))/B75</f>
        <v>0.05154228356974034</v>
      </c>
      <c r="F75">
        <f>SUM(F6:F73)</f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H7" sqref="H7:H18"/>
    </sheetView>
  </sheetViews>
  <sheetFormatPr defaultColWidth="9.140625" defaultRowHeight="12.75"/>
  <cols>
    <col min="1" max="1" width="9.7109375" style="1" bestFit="1" customWidth="1"/>
    <col min="2" max="5" width="6.7109375" style="0" customWidth="1"/>
    <col min="6" max="6" width="6.7109375" style="2" customWidth="1"/>
    <col min="7" max="7" width="6.7109375" style="0" customWidth="1"/>
    <col min="8" max="8" width="7.7109375" style="0" customWidth="1"/>
    <col min="9" max="13" width="6.7109375" style="0" customWidth="1"/>
  </cols>
  <sheetData>
    <row r="1" spans="3:13" ht="12.75">
      <c r="C1" t="s">
        <v>82</v>
      </c>
      <c r="F1" s="2" t="s">
        <v>15</v>
      </c>
      <c r="G1" t="s">
        <v>16</v>
      </c>
      <c r="H1" s="25" t="str">
        <f>Air_Temp!H1</f>
        <v>Nt</v>
      </c>
      <c r="K1" t="s">
        <v>1</v>
      </c>
      <c r="M1">
        <f>+AVERAGE(B6:B74)</f>
        <v>27.13235294117647</v>
      </c>
    </row>
    <row r="2" spans="3:13" ht="12.75">
      <c r="C2" t="s">
        <v>66</v>
      </c>
      <c r="E2" s="3"/>
      <c r="F2" s="4">
        <f>+C3</f>
        <v>0.49</v>
      </c>
      <c r="G2">
        <f>D3</f>
        <v>10</v>
      </c>
      <c r="H2" s="25">
        <f>Air_Temp!H2</f>
        <v>8</v>
      </c>
      <c r="L2" s="5" t="s">
        <v>3</v>
      </c>
      <c r="M2" s="5">
        <f>+J19/I19</f>
        <v>0.3870967741935484</v>
      </c>
    </row>
    <row r="3" spans="3:13" ht="12.75">
      <c r="C3" s="6">
        <v>0.49</v>
      </c>
      <c r="D3" s="6">
        <f>+D75</f>
        <v>10</v>
      </c>
      <c r="E3" s="7">
        <v>0.97</v>
      </c>
      <c r="F3" s="4"/>
      <c r="G3" s="25">
        <v>3</v>
      </c>
      <c r="H3" s="25"/>
      <c r="J3" t="s">
        <v>4</v>
      </c>
      <c r="L3" s="8" t="s">
        <v>5</v>
      </c>
      <c r="M3" s="8">
        <f>+L19/I19</f>
        <v>0.10943203206506455</v>
      </c>
    </row>
    <row r="4" spans="5:13" ht="12.75">
      <c r="E4" s="8">
        <f>+C3*2^(E3+0.618)</f>
        <v>1.4730982485042514</v>
      </c>
      <c r="F4" s="2">
        <f>F75</f>
        <v>6</v>
      </c>
      <c r="G4" s="25">
        <v>6.016204696323475</v>
      </c>
      <c r="H4" s="25">
        <v>1</v>
      </c>
      <c r="J4" s="5">
        <f>+C3</f>
        <v>0.49</v>
      </c>
      <c r="K4" s="8">
        <f>+E4</f>
        <v>1.4730982485042514</v>
      </c>
      <c r="L4" s="9" t="s">
        <v>6</v>
      </c>
      <c r="M4" s="9">
        <f>+M19/I19</f>
        <v>0.503471193741387</v>
      </c>
    </row>
    <row r="5" spans="2:7" ht="12.75">
      <c r="B5" t="s">
        <v>10</v>
      </c>
      <c r="C5" t="s">
        <v>11</v>
      </c>
      <c r="D5" t="s">
        <v>7</v>
      </c>
      <c r="E5" t="s">
        <v>102</v>
      </c>
      <c r="F5" s="10" t="s">
        <v>7</v>
      </c>
      <c r="G5" s="11"/>
    </row>
    <row r="6" spans="1:13" ht="12.75">
      <c r="A6" s="1">
        <v>38471</v>
      </c>
      <c r="B6">
        <f>Data!C6</f>
        <v>40</v>
      </c>
      <c r="C6" s="12">
        <f>B6</f>
        <v>40</v>
      </c>
      <c r="D6">
        <v>0</v>
      </c>
      <c r="E6" s="12">
        <f>B6</f>
        <v>40</v>
      </c>
      <c r="F6">
        <v>0</v>
      </c>
      <c r="I6" t="s">
        <v>10</v>
      </c>
      <c r="J6" t="s">
        <v>11</v>
      </c>
      <c r="K6" t="s">
        <v>8</v>
      </c>
      <c r="L6" t="s">
        <v>5</v>
      </c>
      <c r="M6" t="s">
        <v>6</v>
      </c>
    </row>
    <row r="7" spans="1:8" ht="12.75">
      <c r="A7" s="1">
        <v>38472</v>
      </c>
      <c r="B7">
        <f>Data!C7</f>
        <v>37</v>
      </c>
      <c r="C7">
        <f>+IF(B7-C6&gt;$C$3,C6+$C$3,B7)</f>
        <v>37</v>
      </c>
      <c r="D7">
        <f>+IF(AND(B7=C7,B6&gt;C6,B6&gt;=C7),1,0)</f>
        <v>0</v>
      </c>
      <c r="E7">
        <f aca="true" t="shared" si="0" ref="E7:E57">+IF(B7-E6&gt;$E$4,E6+$E$4,B7)</f>
        <v>37</v>
      </c>
      <c r="F7">
        <f>+IF(AND(B7=E7,B6&gt;E6,B6&gt;=E7),1,0)</f>
        <v>0</v>
      </c>
      <c r="H7" s="13">
        <v>38353</v>
      </c>
    </row>
    <row r="8" spans="1:8" ht="12.75">
      <c r="A8" s="1">
        <v>38473</v>
      </c>
      <c r="B8">
        <f>Data!C8</f>
        <v>34</v>
      </c>
      <c r="C8">
        <f>+IF(B8-C7&gt;$C$3,C7+$C$3,B8)</f>
        <v>34</v>
      </c>
      <c r="D8">
        <f>+IF(AND(B8=C8,B7&gt;C7,B7&gt;=C8),1,0)</f>
        <v>0</v>
      </c>
      <c r="E8">
        <f t="shared" si="0"/>
        <v>34</v>
      </c>
      <c r="F8">
        <f aca="true" t="shared" si="1" ref="F8:F57">+IF(AND(B8=E8,B7&gt;E7,B7&gt;=E8),1,0)</f>
        <v>0</v>
      </c>
      <c r="H8" s="13">
        <v>38384</v>
      </c>
    </row>
    <row r="9" spans="1:13" ht="12.75">
      <c r="A9" s="1">
        <v>38474</v>
      </c>
      <c r="B9">
        <f>Data!C9</f>
        <v>32</v>
      </c>
      <c r="C9">
        <f>+IF(B9-C8&gt;$C$3,C8+$C$3,B9)</f>
        <v>32</v>
      </c>
      <c r="D9">
        <f>+IF(AND(B9=C9,B8&gt;C8,B8&gt;=C9),1,0)</f>
        <v>0</v>
      </c>
      <c r="E9">
        <f t="shared" si="0"/>
        <v>32</v>
      </c>
      <c r="F9">
        <f t="shared" si="1"/>
        <v>0</v>
      </c>
      <c r="H9" s="13">
        <v>38412</v>
      </c>
      <c r="I9" s="14"/>
      <c r="J9" s="14"/>
      <c r="K9" s="14"/>
      <c r="L9" s="14"/>
      <c r="M9" s="14"/>
    </row>
    <row r="10" spans="1:13" ht="12.75">
      <c r="A10" s="1">
        <v>38475</v>
      </c>
      <c r="B10">
        <f>Data!C10</f>
        <v>33</v>
      </c>
      <c r="C10">
        <f aca="true" t="shared" si="2" ref="C10:C57">+IF(B10-C9&gt;$C$3,C9+$C$3,B10)</f>
        <v>32.49</v>
      </c>
      <c r="D10">
        <f aca="true" t="shared" si="3" ref="D10:D57">+IF(AND(B10=C10,B9&gt;C9,B9&gt;=C10),1,0)</f>
        <v>0</v>
      </c>
      <c r="E10">
        <f t="shared" si="0"/>
        <v>33</v>
      </c>
      <c r="F10">
        <f t="shared" si="1"/>
        <v>0</v>
      </c>
      <c r="H10" s="13">
        <v>38443</v>
      </c>
      <c r="I10" s="14"/>
      <c r="J10" s="14"/>
      <c r="K10" s="14"/>
      <c r="L10" s="14"/>
      <c r="M10" s="14"/>
    </row>
    <row r="11" spans="1:13" ht="12.75">
      <c r="A11" s="1">
        <v>38476</v>
      </c>
      <c r="B11">
        <f>Data!C11</f>
        <v>31</v>
      </c>
      <c r="C11">
        <f t="shared" si="2"/>
        <v>31</v>
      </c>
      <c r="D11">
        <f t="shared" si="3"/>
        <v>1</v>
      </c>
      <c r="E11">
        <f t="shared" si="0"/>
        <v>31</v>
      </c>
      <c r="F11">
        <f t="shared" si="1"/>
        <v>0</v>
      </c>
      <c r="H11" s="13">
        <v>38473</v>
      </c>
      <c r="I11" s="4">
        <f>+MAX(B$8:B$38)-MIN(B$8:B$38)</f>
        <v>9</v>
      </c>
      <c r="J11" s="4">
        <f>+MAX(C$8:C$38)-MIN(C$8:C$38)</f>
        <v>9</v>
      </c>
      <c r="K11" s="4">
        <f>+MAX(E$8:E$38)-MIN(E$8:E$38)</f>
        <v>9</v>
      </c>
      <c r="L11" s="14">
        <f>+K11-J11</f>
        <v>0</v>
      </c>
      <c r="M11" s="14">
        <f>+I11-K11</f>
        <v>0</v>
      </c>
    </row>
    <row r="12" spans="1:13" ht="12.75">
      <c r="A12" s="1">
        <v>38477</v>
      </c>
      <c r="B12">
        <f>Data!C12</f>
        <v>30</v>
      </c>
      <c r="C12">
        <f t="shared" si="2"/>
        <v>30</v>
      </c>
      <c r="D12">
        <f t="shared" si="3"/>
        <v>0</v>
      </c>
      <c r="E12">
        <f t="shared" si="0"/>
        <v>30</v>
      </c>
      <c r="F12">
        <f t="shared" si="1"/>
        <v>0</v>
      </c>
      <c r="H12" s="13">
        <v>38504</v>
      </c>
      <c r="I12" s="4">
        <f>+MAX(B$39:B$68)-MIN(B$39:B$68)</f>
        <v>22</v>
      </c>
      <c r="J12" s="4">
        <f>+MAX(C$39:C$68)-MIN(C$39:C$68)</f>
        <v>3</v>
      </c>
      <c r="K12" s="4">
        <f>+MAX(E$39:E$68)-MIN(E$39:E$68)</f>
        <v>6.392392994017001</v>
      </c>
      <c r="L12" s="14">
        <f>+K12-J12</f>
        <v>3.3923929940170012</v>
      </c>
      <c r="M12" s="14">
        <f>+I12-K12</f>
        <v>15.607607005982999</v>
      </c>
    </row>
    <row r="13" spans="1:13" ht="12.75">
      <c r="A13" s="1">
        <v>38478</v>
      </c>
      <c r="B13">
        <f>Data!C13</f>
        <v>29</v>
      </c>
      <c r="C13">
        <f t="shared" si="2"/>
        <v>29</v>
      </c>
      <c r="D13">
        <f t="shared" si="3"/>
        <v>0</v>
      </c>
      <c r="E13">
        <f t="shared" si="0"/>
        <v>29</v>
      </c>
      <c r="F13">
        <f t="shared" si="1"/>
        <v>0</v>
      </c>
      <c r="H13" s="13">
        <v>38534</v>
      </c>
      <c r="I13" s="14"/>
      <c r="J13" s="14"/>
      <c r="K13" s="14"/>
      <c r="L13" s="14"/>
      <c r="M13" s="14"/>
    </row>
    <row r="14" spans="1:13" ht="12.75">
      <c r="A14" s="1">
        <v>38479</v>
      </c>
      <c r="B14">
        <f>Data!C14</f>
        <v>28.5</v>
      </c>
      <c r="C14">
        <f t="shared" si="2"/>
        <v>28.5</v>
      </c>
      <c r="D14">
        <f t="shared" si="3"/>
        <v>0</v>
      </c>
      <c r="E14">
        <f t="shared" si="0"/>
        <v>28.5</v>
      </c>
      <c r="F14">
        <f t="shared" si="1"/>
        <v>0</v>
      </c>
      <c r="H14" s="13">
        <v>38565</v>
      </c>
      <c r="I14" s="14"/>
      <c r="J14" s="14"/>
      <c r="K14" s="14"/>
      <c r="L14" s="14"/>
      <c r="M14" s="14"/>
    </row>
    <row r="15" spans="1:13" ht="12.75">
      <c r="A15" s="1">
        <v>38480</v>
      </c>
      <c r="B15">
        <f>Data!C15</f>
        <v>27</v>
      </c>
      <c r="C15">
        <f t="shared" si="2"/>
        <v>27</v>
      </c>
      <c r="D15">
        <f t="shared" si="3"/>
        <v>0</v>
      </c>
      <c r="E15">
        <f t="shared" si="0"/>
        <v>27</v>
      </c>
      <c r="F15">
        <f t="shared" si="1"/>
        <v>0</v>
      </c>
      <c r="H15" s="13">
        <v>38596</v>
      </c>
      <c r="I15" s="14"/>
      <c r="J15" s="14"/>
      <c r="K15" s="14"/>
      <c r="L15" s="14"/>
      <c r="M15" s="14"/>
    </row>
    <row r="16" spans="1:13" ht="12.75">
      <c r="A16" s="1">
        <v>38481</v>
      </c>
      <c r="B16">
        <f>Data!C16</f>
        <v>28</v>
      </c>
      <c r="C16">
        <f t="shared" si="2"/>
        <v>27.49</v>
      </c>
      <c r="D16">
        <f t="shared" si="3"/>
        <v>0</v>
      </c>
      <c r="E16">
        <f t="shared" si="0"/>
        <v>28</v>
      </c>
      <c r="F16">
        <f t="shared" si="1"/>
        <v>0</v>
      </c>
      <c r="H16" s="13">
        <v>38626</v>
      </c>
      <c r="I16" s="14"/>
      <c r="J16" s="14"/>
      <c r="K16" s="14"/>
      <c r="L16" s="14"/>
      <c r="M16" s="14"/>
    </row>
    <row r="17" spans="1:13" ht="12.75">
      <c r="A17" s="1">
        <v>38482</v>
      </c>
      <c r="B17">
        <f>Data!C17</f>
        <v>27</v>
      </c>
      <c r="C17">
        <f t="shared" si="2"/>
        <v>27</v>
      </c>
      <c r="D17">
        <f t="shared" si="3"/>
        <v>1</v>
      </c>
      <c r="E17">
        <f t="shared" si="0"/>
        <v>27</v>
      </c>
      <c r="F17">
        <f t="shared" si="1"/>
        <v>0</v>
      </c>
      <c r="H17" s="13">
        <v>38657</v>
      </c>
      <c r="I17" s="14"/>
      <c r="J17" s="14"/>
      <c r="K17" s="14"/>
      <c r="L17" s="14"/>
      <c r="M17" s="14"/>
    </row>
    <row r="18" spans="1:13" ht="12.75">
      <c r="A18" s="1">
        <v>38483</v>
      </c>
      <c r="B18">
        <f>Data!C18</f>
        <v>27</v>
      </c>
      <c r="C18">
        <f t="shared" si="2"/>
        <v>27</v>
      </c>
      <c r="D18">
        <f t="shared" si="3"/>
        <v>0</v>
      </c>
      <c r="E18">
        <f t="shared" si="0"/>
        <v>27</v>
      </c>
      <c r="F18">
        <f t="shared" si="1"/>
        <v>0</v>
      </c>
      <c r="H18" s="13">
        <v>38687</v>
      </c>
      <c r="I18" s="14"/>
      <c r="J18" s="14"/>
      <c r="K18" s="14"/>
      <c r="L18" s="14"/>
      <c r="M18" s="14"/>
    </row>
    <row r="19" spans="1:13" ht="12.75">
      <c r="A19" s="1">
        <v>38484</v>
      </c>
      <c r="B19">
        <f>Data!C19</f>
        <v>27</v>
      </c>
      <c r="C19">
        <f t="shared" si="2"/>
        <v>27</v>
      </c>
      <c r="D19">
        <f t="shared" si="3"/>
        <v>0</v>
      </c>
      <c r="E19">
        <f t="shared" si="0"/>
        <v>27</v>
      </c>
      <c r="F19">
        <f t="shared" si="1"/>
        <v>0</v>
      </c>
      <c r="H19" t="s">
        <v>9</v>
      </c>
      <c r="I19" s="14">
        <f>+AVERAGE(I7:I18)</f>
        <v>15.5</v>
      </c>
      <c r="J19" s="14">
        <f>+AVERAGE(J7:J18)</f>
        <v>6</v>
      </c>
      <c r="K19" s="14">
        <f>+AVERAGE(K7:K18)</f>
        <v>7.696196497008501</v>
      </c>
      <c r="L19" s="14">
        <f>+AVERAGE(L7:L18)</f>
        <v>1.6961964970085006</v>
      </c>
      <c r="M19" s="14">
        <f>+AVERAGE(M7:M18)</f>
        <v>7.803803502991499</v>
      </c>
    </row>
    <row r="20" spans="1:6" ht="12.75">
      <c r="A20" s="1">
        <v>38485</v>
      </c>
      <c r="B20">
        <f>Data!C20</f>
        <v>26.5</v>
      </c>
      <c r="C20">
        <f t="shared" si="2"/>
        <v>26.5</v>
      </c>
      <c r="D20">
        <f t="shared" si="3"/>
        <v>0</v>
      </c>
      <c r="E20">
        <f t="shared" si="0"/>
        <v>26.5</v>
      </c>
      <c r="F20">
        <f t="shared" si="1"/>
        <v>0</v>
      </c>
    </row>
    <row r="21" spans="1:8" ht="12.75">
      <c r="A21" s="1">
        <v>38486</v>
      </c>
      <c r="B21">
        <f>Data!C21</f>
        <v>31.5</v>
      </c>
      <c r="C21">
        <f t="shared" si="2"/>
        <v>26.99</v>
      </c>
      <c r="D21">
        <f t="shared" si="3"/>
        <v>0</v>
      </c>
      <c r="E21">
        <f t="shared" si="0"/>
        <v>27.97309824850425</v>
      </c>
      <c r="F21">
        <f t="shared" si="1"/>
        <v>0</v>
      </c>
      <c r="H21" s="15"/>
    </row>
    <row r="22" spans="1:6" ht="12.75">
      <c r="A22" s="1">
        <v>38487</v>
      </c>
      <c r="B22">
        <f>Data!C22</f>
        <v>31</v>
      </c>
      <c r="C22">
        <f t="shared" si="2"/>
        <v>27.479999999999997</v>
      </c>
      <c r="D22">
        <f t="shared" si="3"/>
        <v>0</v>
      </c>
      <c r="E22">
        <f t="shared" si="0"/>
        <v>29.4461964970085</v>
      </c>
      <c r="F22">
        <f t="shared" si="1"/>
        <v>0</v>
      </c>
    </row>
    <row r="23" spans="1:6" ht="12.75">
      <c r="A23" s="1">
        <v>38488</v>
      </c>
      <c r="B23">
        <f>Data!C23</f>
        <v>29</v>
      </c>
      <c r="C23">
        <f t="shared" si="2"/>
        <v>27.969999999999995</v>
      </c>
      <c r="D23">
        <f t="shared" si="3"/>
        <v>0</v>
      </c>
      <c r="E23">
        <f t="shared" si="0"/>
        <v>29</v>
      </c>
      <c r="F23">
        <f t="shared" si="1"/>
        <v>1</v>
      </c>
    </row>
    <row r="24" spans="1:6" ht="12.75">
      <c r="A24" s="1">
        <v>38489</v>
      </c>
      <c r="B24">
        <f>Data!C24</f>
        <v>27.5</v>
      </c>
      <c r="C24">
        <f t="shared" si="2"/>
        <v>27.5</v>
      </c>
      <c r="D24">
        <f t="shared" si="3"/>
        <v>1</v>
      </c>
      <c r="E24">
        <f t="shared" si="0"/>
        <v>27.5</v>
      </c>
      <c r="F24">
        <f t="shared" si="1"/>
        <v>0</v>
      </c>
    </row>
    <row r="25" spans="1:6" ht="12.75">
      <c r="A25" s="1">
        <v>38490</v>
      </c>
      <c r="B25">
        <f>Data!C25</f>
        <v>27</v>
      </c>
      <c r="C25">
        <f t="shared" si="2"/>
        <v>27</v>
      </c>
      <c r="D25">
        <f t="shared" si="3"/>
        <v>0</v>
      </c>
      <c r="E25">
        <f t="shared" si="0"/>
        <v>27</v>
      </c>
      <c r="F25">
        <f t="shared" si="1"/>
        <v>0</v>
      </c>
    </row>
    <row r="26" spans="1:6" ht="12.75">
      <c r="A26" s="1">
        <v>38491</v>
      </c>
      <c r="B26">
        <f>Data!C26</f>
        <v>26.5</v>
      </c>
      <c r="C26">
        <f t="shared" si="2"/>
        <v>26.5</v>
      </c>
      <c r="D26">
        <f t="shared" si="3"/>
        <v>0</v>
      </c>
      <c r="E26">
        <f t="shared" si="0"/>
        <v>26.5</v>
      </c>
      <c r="F26">
        <f t="shared" si="1"/>
        <v>0</v>
      </c>
    </row>
    <row r="27" spans="1:6" ht="12.75">
      <c r="A27" s="1">
        <v>38492</v>
      </c>
      <c r="B27">
        <f>Data!C27</f>
        <v>26.5</v>
      </c>
      <c r="C27">
        <f t="shared" si="2"/>
        <v>26.5</v>
      </c>
      <c r="D27">
        <f t="shared" si="3"/>
        <v>0</v>
      </c>
      <c r="E27">
        <f t="shared" si="0"/>
        <v>26.5</v>
      </c>
      <c r="F27">
        <f t="shared" si="1"/>
        <v>0</v>
      </c>
    </row>
    <row r="28" spans="1:6" ht="12.75">
      <c r="A28" s="1">
        <v>38493</v>
      </c>
      <c r="B28">
        <f>Data!C28</f>
        <v>26</v>
      </c>
      <c r="C28">
        <f t="shared" si="2"/>
        <v>26</v>
      </c>
      <c r="D28">
        <f t="shared" si="3"/>
        <v>0</v>
      </c>
      <c r="E28">
        <f t="shared" si="0"/>
        <v>26</v>
      </c>
      <c r="F28">
        <f t="shared" si="1"/>
        <v>0</v>
      </c>
    </row>
    <row r="29" spans="1:6" ht="12.75">
      <c r="A29" s="1">
        <v>38494</v>
      </c>
      <c r="B29">
        <f>Data!C29</f>
        <v>25</v>
      </c>
      <c r="C29">
        <f t="shared" si="2"/>
        <v>25</v>
      </c>
      <c r="D29">
        <f t="shared" si="3"/>
        <v>0</v>
      </c>
      <c r="E29">
        <f t="shared" si="0"/>
        <v>25</v>
      </c>
      <c r="F29">
        <f t="shared" si="1"/>
        <v>0</v>
      </c>
    </row>
    <row r="30" spans="1:6" ht="12.75">
      <c r="A30" s="1">
        <v>38495</v>
      </c>
      <c r="B30">
        <f>Data!C30</f>
        <v>25.5</v>
      </c>
      <c r="C30">
        <f t="shared" si="2"/>
        <v>25.49</v>
      </c>
      <c r="D30">
        <f t="shared" si="3"/>
        <v>0</v>
      </c>
      <c r="E30">
        <f t="shared" si="0"/>
        <v>25.5</v>
      </c>
      <c r="F30">
        <f t="shared" si="1"/>
        <v>0</v>
      </c>
    </row>
    <row r="31" spans="1:6" ht="12.75">
      <c r="A31" s="1">
        <v>38496</v>
      </c>
      <c r="B31">
        <f>Data!C31</f>
        <v>27</v>
      </c>
      <c r="C31">
        <f t="shared" si="2"/>
        <v>25.979999999999997</v>
      </c>
      <c r="D31">
        <f t="shared" si="3"/>
        <v>0</v>
      </c>
      <c r="E31">
        <f t="shared" si="0"/>
        <v>26.97309824850425</v>
      </c>
      <c r="F31">
        <f t="shared" si="1"/>
        <v>0</v>
      </c>
    </row>
    <row r="32" spans="1:6" ht="12.75">
      <c r="A32" s="1">
        <v>38497</v>
      </c>
      <c r="B32">
        <f>Data!C32</f>
        <v>25.5</v>
      </c>
      <c r="C32">
        <f t="shared" si="2"/>
        <v>25.5</v>
      </c>
      <c r="D32">
        <f t="shared" si="3"/>
        <v>1</v>
      </c>
      <c r="E32">
        <f t="shared" si="0"/>
        <v>25.5</v>
      </c>
      <c r="F32">
        <f t="shared" si="1"/>
        <v>1</v>
      </c>
    </row>
    <row r="33" spans="1:6" ht="12.75">
      <c r="A33" s="1">
        <v>38498</v>
      </c>
      <c r="B33">
        <f>Data!C33</f>
        <v>25.5</v>
      </c>
      <c r="C33">
        <f t="shared" si="2"/>
        <v>25.5</v>
      </c>
      <c r="D33">
        <f t="shared" si="3"/>
        <v>0</v>
      </c>
      <c r="E33">
        <f t="shared" si="0"/>
        <v>25.5</v>
      </c>
      <c r="F33">
        <f t="shared" si="1"/>
        <v>0</v>
      </c>
    </row>
    <row r="34" spans="1:6" ht="12.75">
      <c r="A34" s="1">
        <v>38499</v>
      </c>
      <c r="B34">
        <f>Data!C34</f>
        <v>25</v>
      </c>
      <c r="C34">
        <f t="shared" si="2"/>
        <v>25</v>
      </c>
      <c r="D34">
        <f t="shared" si="3"/>
        <v>0</v>
      </c>
      <c r="E34">
        <f t="shared" si="0"/>
        <v>25</v>
      </c>
      <c r="F34">
        <f t="shared" si="1"/>
        <v>0</v>
      </c>
    </row>
    <row r="35" spans="1:6" ht="12.75">
      <c r="A35" s="1">
        <v>38500</v>
      </c>
      <c r="B35">
        <f>Data!C35</f>
        <v>25</v>
      </c>
      <c r="C35">
        <f t="shared" si="2"/>
        <v>25</v>
      </c>
      <c r="D35">
        <f t="shared" si="3"/>
        <v>0</v>
      </c>
      <c r="E35">
        <f t="shared" si="0"/>
        <v>25</v>
      </c>
      <c r="F35">
        <f t="shared" si="1"/>
        <v>0</v>
      </c>
    </row>
    <row r="36" spans="1:6" ht="12.75">
      <c r="A36" s="1">
        <v>38501</v>
      </c>
      <c r="B36">
        <f>Data!C36</f>
        <v>25</v>
      </c>
      <c r="C36">
        <f t="shared" si="2"/>
        <v>25</v>
      </c>
      <c r="D36">
        <f t="shared" si="3"/>
        <v>0</v>
      </c>
      <c r="E36">
        <f t="shared" si="0"/>
        <v>25</v>
      </c>
      <c r="F36">
        <f t="shared" si="1"/>
        <v>0</v>
      </c>
    </row>
    <row r="37" spans="1:6" ht="12.75">
      <c r="A37" s="1">
        <v>38502</v>
      </c>
      <c r="B37">
        <f>Data!C37</f>
        <v>28</v>
      </c>
      <c r="C37">
        <f t="shared" si="2"/>
        <v>25.49</v>
      </c>
      <c r="D37">
        <f t="shared" si="3"/>
        <v>0</v>
      </c>
      <c r="E37">
        <f t="shared" si="0"/>
        <v>26.47309824850425</v>
      </c>
      <c r="F37">
        <f t="shared" si="1"/>
        <v>0</v>
      </c>
    </row>
    <row r="38" spans="1:6" ht="12.75">
      <c r="A38" s="1">
        <v>38503</v>
      </c>
      <c r="B38">
        <f>Data!C38</f>
        <v>26</v>
      </c>
      <c r="C38">
        <f t="shared" si="2"/>
        <v>25.979999999999997</v>
      </c>
      <c r="D38">
        <f t="shared" si="3"/>
        <v>0</v>
      </c>
      <c r="E38">
        <f t="shared" si="0"/>
        <v>26</v>
      </c>
      <c r="F38">
        <f t="shared" si="1"/>
        <v>1</v>
      </c>
    </row>
    <row r="39" spans="1:6" ht="12.75">
      <c r="A39" s="1">
        <v>38504</v>
      </c>
      <c r="B39">
        <f>Data!C39</f>
        <v>24.5</v>
      </c>
      <c r="C39">
        <f t="shared" si="2"/>
        <v>24.5</v>
      </c>
      <c r="D39">
        <f t="shared" si="3"/>
        <v>1</v>
      </c>
      <c r="E39">
        <f t="shared" si="0"/>
        <v>24.5</v>
      </c>
      <c r="F39">
        <f t="shared" si="1"/>
        <v>0</v>
      </c>
    </row>
    <row r="40" spans="1:6" ht="12.75">
      <c r="A40" s="1">
        <v>38505</v>
      </c>
      <c r="B40">
        <f>Data!C40</f>
        <v>24</v>
      </c>
      <c r="C40">
        <f t="shared" si="2"/>
        <v>24</v>
      </c>
      <c r="D40">
        <f t="shared" si="3"/>
        <v>0</v>
      </c>
      <c r="E40">
        <f t="shared" si="0"/>
        <v>24</v>
      </c>
      <c r="F40">
        <f t="shared" si="1"/>
        <v>0</v>
      </c>
    </row>
    <row r="41" spans="1:10" ht="12.75">
      <c r="A41" s="1">
        <v>38506</v>
      </c>
      <c r="B41">
        <f>Data!C41</f>
        <v>24</v>
      </c>
      <c r="C41">
        <f t="shared" si="2"/>
        <v>24</v>
      </c>
      <c r="D41">
        <f t="shared" si="3"/>
        <v>0</v>
      </c>
      <c r="E41">
        <f t="shared" si="0"/>
        <v>24</v>
      </c>
      <c r="F41">
        <f t="shared" si="1"/>
        <v>0</v>
      </c>
      <c r="J41" s="15"/>
    </row>
    <row r="42" spans="1:6" ht="12.75">
      <c r="A42" s="1">
        <v>38507</v>
      </c>
      <c r="B42">
        <f>Data!C42</f>
        <v>24.5</v>
      </c>
      <c r="C42">
        <f t="shared" si="2"/>
        <v>24.49</v>
      </c>
      <c r="D42">
        <f t="shared" si="3"/>
        <v>0</v>
      </c>
      <c r="E42">
        <f t="shared" si="0"/>
        <v>24.5</v>
      </c>
      <c r="F42">
        <f t="shared" si="1"/>
        <v>0</v>
      </c>
    </row>
    <row r="43" spans="1:6" ht="12.75">
      <c r="A43" s="1">
        <v>38508</v>
      </c>
      <c r="B43">
        <f>Data!C43</f>
        <v>24</v>
      </c>
      <c r="C43">
        <f t="shared" si="2"/>
        <v>24</v>
      </c>
      <c r="D43">
        <f t="shared" si="3"/>
        <v>1</v>
      </c>
      <c r="E43">
        <f t="shared" si="0"/>
        <v>24</v>
      </c>
      <c r="F43">
        <f t="shared" si="1"/>
        <v>0</v>
      </c>
    </row>
    <row r="44" spans="1:6" ht="12.75">
      <c r="A44" s="1">
        <v>38509</v>
      </c>
      <c r="B44">
        <f>Data!C44</f>
        <v>24</v>
      </c>
      <c r="C44">
        <f t="shared" si="2"/>
        <v>24</v>
      </c>
      <c r="D44">
        <f t="shared" si="3"/>
        <v>0</v>
      </c>
      <c r="E44">
        <f t="shared" si="0"/>
        <v>24</v>
      </c>
      <c r="F44">
        <f t="shared" si="1"/>
        <v>0</v>
      </c>
    </row>
    <row r="45" spans="1:6" ht="12.75">
      <c r="A45" s="1">
        <v>38510</v>
      </c>
      <c r="B45">
        <f>Data!C45</f>
        <v>23.5</v>
      </c>
      <c r="C45">
        <f t="shared" si="2"/>
        <v>23.5</v>
      </c>
      <c r="D45">
        <f t="shared" si="3"/>
        <v>0</v>
      </c>
      <c r="E45">
        <f t="shared" si="0"/>
        <v>23.5</v>
      </c>
      <c r="F45">
        <f t="shared" si="1"/>
        <v>0</v>
      </c>
    </row>
    <row r="46" spans="1:6" ht="12.75">
      <c r="A46" s="1">
        <v>38511</v>
      </c>
      <c r="B46">
        <f>Data!C46</f>
        <v>23.5</v>
      </c>
      <c r="C46">
        <f t="shared" si="2"/>
        <v>23.5</v>
      </c>
      <c r="D46">
        <f t="shared" si="3"/>
        <v>0</v>
      </c>
      <c r="E46">
        <f t="shared" si="0"/>
        <v>23.5</v>
      </c>
      <c r="F46">
        <f t="shared" si="1"/>
        <v>0</v>
      </c>
    </row>
    <row r="47" spans="1:6" ht="12.75">
      <c r="A47" s="1">
        <v>38512</v>
      </c>
      <c r="B47">
        <f>Data!C47</f>
        <v>24</v>
      </c>
      <c r="C47">
        <f t="shared" si="2"/>
        <v>23.99</v>
      </c>
      <c r="D47">
        <f t="shared" si="3"/>
        <v>0</v>
      </c>
      <c r="E47">
        <f t="shared" si="0"/>
        <v>24</v>
      </c>
      <c r="F47">
        <f t="shared" si="1"/>
        <v>0</v>
      </c>
    </row>
    <row r="48" spans="1:6" ht="12.75">
      <c r="A48" s="1">
        <v>38513</v>
      </c>
      <c r="B48">
        <f>Data!C48</f>
        <v>26</v>
      </c>
      <c r="C48">
        <f t="shared" si="2"/>
        <v>24.479999999999997</v>
      </c>
      <c r="D48">
        <f t="shared" si="3"/>
        <v>0</v>
      </c>
      <c r="E48">
        <f t="shared" si="0"/>
        <v>25.47309824850425</v>
      </c>
      <c r="F48">
        <f t="shared" si="1"/>
        <v>0</v>
      </c>
    </row>
    <row r="49" spans="1:6" ht="12.75">
      <c r="A49" s="1">
        <v>38514</v>
      </c>
      <c r="B49">
        <f>Data!C49</f>
        <v>23.5</v>
      </c>
      <c r="C49">
        <f t="shared" si="2"/>
        <v>23.5</v>
      </c>
      <c r="D49">
        <f t="shared" si="3"/>
        <v>1</v>
      </c>
      <c r="E49">
        <f t="shared" si="0"/>
        <v>23.5</v>
      </c>
      <c r="F49">
        <f t="shared" si="1"/>
        <v>1</v>
      </c>
    </row>
    <row r="50" spans="1:6" ht="12.75">
      <c r="A50" s="1">
        <v>38515</v>
      </c>
      <c r="B50">
        <f>Data!C50</f>
        <v>23.5</v>
      </c>
      <c r="C50">
        <f t="shared" si="2"/>
        <v>23.5</v>
      </c>
      <c r="D50">
        <f t="shared" si="3"/>
        <v>0</v>
      </c>
      <c r="E50">
        <f t="shared" si="0"/>
        <v>23.5</v>
      </c>
      <c r="F50">
        <f t="shared" si="1"/>
        <v>0</v>
      </c>
    </row>
    <row r="51" spans="1:6" ht="12.75">
      <c r="A51" s="1">
        <v>38516</v>
      </c>
      <c r="B51">
        <f>Data!C51</f>
        <v>23.5</v>
      </c>
      <c r="C51">
        <f t="shared" si="2"/>
        <v>23.5</v>
      </c>
      <c r="D51">
        <f t="shared" si="3"/>
        <v>0</v>
      </c>
      <c r="E51">
        <f t="shared" si="0"/>
        <v>23.5</v>
      </c>
      <c r="F51">
        <f t="shared" si="1"/>
        <v>0</v>
      </c>
    </row>
    <row r="52" spans="1:6" ht="12.75">
      <c r="A52" s="1">
        <v>38517</v>
      </c>
      <c r="B52">
        <f>Data!C52</f>
        <v>43</v>
      </c>
      <c r="C52">
        <f t="shared" si="2"/>
        <v>23.99</v>
      </c>
      <c r="D52">
        <f t="shared" si="3"/>
        <v>0</v>
      </c>
      <c r="E52">
        <f t="shared" si="0"/>
        <v>24.97309824850425</v>
      </c>
      <c r="F52">
        <f t="shared" si="1"/>
        <v>0</v>
      </c>
    </row>
    <row r="53" spans="1:6" ht="12.75">
      <c r="A53" s="1">
        <v>38518</v>
      </c>
      <c r="B53">
        <f>Data!C53</f>
        <v>45</v>
      </c>
      <c r="C53">
        <f t="shared" si="2"/>
        <v>24.479999999999997</v>
      </c>
      <c r="D53">
        <f t="shared" si="3"/>
        <v>0</v>
      </c>
      <c r="E53">
        <f t="shared" si="0"/>
        <v>26.4461964970085</v>
      </c>
      <c r="F53">
        <f t="shared" si="1"/>
        <v>0</v>
      </c>
    </row>
    <row r="54" spans="1:6" ht="12.75">
      <c r="A54" s="1">
        <v>38519</v>
      </c>
      <c r="B54">
        <f>Data!C54</f>
        <v>36</v>
      </c>
      <c r="C54">
        <f t="shared" si="2"/>
        <v>24.969999999999995</v>
      </c>
      <c r="D54">
        <f t="shared" si="3"/>
        <v>0</v>
      </c>
      <c r="E54">
        <f t="shared" si="0"/>
        <v>27.91929474551275</v>
      </c>
      <c r="F54">
        <f t="shared" si="1"/>
        <v>0</v>
      </c>
    </row>
    <row r="55" spans="1:6" ht="12.75">
      <c r="A55" s="1">
        <v>38520</v>
      </c>
      <c r="B55">
        <f>Data!C55</f>
        <v>31</v>
      </c>
      <c r="C55">
        <f t="shared" si="2"/>
        <v>25.459999999999994</v>
      </c>
      <c r="D55">
        <f t="shared" si="3"/>
        <v>0</v>
      </c>
      <c r="E55">
        <f t="shared" si="0"/>
        <v>29.392392994017</v>
      </c>
      <c r="F55">
        <f t="shared" si="1"/>
        <v>0</v>
      </c>
    </row>
    <row r="56" spans="1:6" ht="12.75">
      <c r="A56" s="1">
        <v>38521</v>
      </c>
      <c r="B56">
        <f>Data!C56</f>
        <v>28</v>
      </c>
      <c r="C56">
        <f t="shared" si="2"/>
        <v>25.949999999999992</v>
      </c>
      <c r="D56">
        <f t="shared" si="3"/>
        <v>0</v>
      </c>
      <c r="E56">
        <f t="shared" si="0"/>
        <v>28</v>
      </c>
      <c r="F56">
        <f t="shared" si="1"/>
        <v>1</v>
      </c>
    </row>
    <row r="57" spans="1:6" ht="12.75">
      <c r="A57" s="1">
        <v>38522</v>
      </c>
      <c r="B57">
        <f>Data!C57</f>
        <v>26</v>
      </c>
      <c r="C57">
        <f t="shared" si="2"/>
        <v>26</v>
      </c>
      <c r="D57">
        <f t="shared" si="3"/>
        <v>1</v>
      </c>
      <c r="E57">
        <f t="shared" si="0"/>
        <v>26</v>
      </c>
      <c r="F57">
        <f t="shared" si="1"/>
        <v>0</v>
      </c>
    </row>
    <row r="58" spans="1:6" ht="12.75">
      <c r="A58" s="1">
        <v>38523</v>
      </c>
      <c r="B58">
        <f>Data!C58</f>
        <v>25.5</v>
      </c>
      <c r="C58">
        <f aca="true" t="shared" si="4" ref="C58:C73">+IF(B58-C57&gt;$C$3,C57+$C$3,B58)</f>
        <v>25.5</v>
      </c>
      <c r="D58">
        <f aca="true" t="shared" si="5" ref="D58:D73">+IF(AND(B58=C58,B57&gt;C57,B57&gt;=C58),1,0)</f>
        <v>0</v>
      </c>
      <c r="E58">
        <f aca="true" t="shared" si="6" ref="E58:E73">+IF(B58-E57&gt;$E$4,E57+$E$4,B58)</f>
        <v>25.5</v>
      </c>
      <c r="F58">
        <f aca="true" t="shared" si="7" ref="F58:F73">+IF(AND(B58=E58,B57&gt;E57,B57&gt;=E58),1,0)</f>
        <v>0</v>
      </c>
    </row>
    <row r="59" spans="1:6" ht="12.75">
      <c r="A59" s="1">
        <v>38524</v>
      </c>
      <c r="B59">
        <f>Data!C59</f>
        <v>25</v>
      </c>
      <c r="C59">
        <f t="shared" si="4"/>
        <v>25</v>
      </c>
      <c r="D59">
        <f t="shared" si="5"/>
        <v>0</v>
      </c>
      <c r="E59">
        <f t="shared" si="6"/>
        <v>25</v>
      </c>
      <c r="F59">
        <f t="shared" si="7"/>
        <v>0</v>
      </c>
    </row>
    <row r="60" spans="1:6" ht="12.75">
      <c r="A60" s="1">
        <v>38525</v>
      </c>
      <c r="B60">
        <f>Data!C60</f>
        <v>25</v>
      </c>
      <c r="C60">
        <f t="shared" si="4"/>
        <v>25</v>
      </c>
      <c r="D60">
        <f t="shared" si="5"/>
        <v>0</v>
      </c>
      <c r="E60">
        <f t="shared" si="6"/>
        <v>25</v>
      </c>
      <c r="F60">
        <f t="shared" si="7"/>
        <v>0</v>
      </c>
    </row>
    <row r="61" spans="1:6" ht="12.75">
      <c r="A61" s="1">
        <v>38526</v>
      </c>
      <c r="B61">
        <f>Data!C61</f>
        <v>24</v>
      </c>
      <c r="C61">
        <f t="shared" si="4"/>
        <v>24</v>
      </c>
      <c r="D61">
        <f t="shared" si="5"/>
        <v>0</v>
      </c>
      <c r="E61">
        <f t="shared" si="6"/>
        <v>24</v>
      </c>
      <c r="F61">
        <f t="shared" si="7"/>
        <v>0</v>
      </c>
    </row>
    <row r="62" spans="1:6" ht="12.75">
      <c r="A62" s="1">
        <v>38527</v>
      </c>
      <c r="B62">
        <f>Data!C62</f>
        <v>23.5</v>
      </c>
      <c r="C62">
        <f t="shared" si="4"/>
        <v>23.5</v>
      </c>
      <c r="D62">
        <f t="shared" si="5"/>
        <v>0</v>
      </c>
      <c r="E62">
        <f t="shared" si="6"/>
        <v>23.5</v>
      </c>
      <c r="F62">
        <f t="shared" si="7"/>
        <v>0</v>
      </c>
    </row>
    <row r="63" spans="1:6" ht="12.75">
      <c r="A63" s="1">
        <v>38528</v>
      </c>
      <c r="B63">
        <f>Data!C63</f>
        <v>23.5</v>
      </c>
      <c r="C63">
        <f t="shared" si="4"/>
        <v>23.5</v>
      </c>
      <c r="D63">
        <f t="shared" si="5"/>
        <v>0</v>
      </c>
      <c r="E63">
        <f t="shared" si="6"/>
        <v>23.5</v>
      </c>
      <c r="F63">
        <f t="shared" si="7"/>
        <v>0</v>
      </c>
    </row>
    <row r="64" spans="1:6" ht="12.75">
      <c r="A64" s="1">
        <v>38529</v>
      </c>
      <c r="B64">
        <f>Data!C64</f>
        <v>23</v>
      </c>
      <c r="C64">
        <f t="shared" si="4"/>
        <v>23</v>
      </c>
      <c r="D64">
        <f t="shared" si="5"/>
        <v>0</v>
      </c>
      <c r="E64">
        <f t="shared" si="6"/>
        <v>23</v>
      </c>
      <c r="F64">
        <f t="shared" si="7"/>
        <v>0</v>
      </c>
    </row>
    <row r="65" spans="1:6" ht="12.75">
      <c r="A65" s="1">
        <v>38530</v>
      </c>
      <c r="B65">
        <f>Data!C65</f>
        <v>23</v>
      </c>
      <c r="C65">
        <f t="shared" si="4"/>
        <v>23</v>
      </c>
      <c r="D65">
        <f t="shared" si="5"/>
        <v>0</v>
      </c>
      <c r="E65">
        <f t="shared" si="6"/>
        <v>23</v>
      </c>
      <c r="F65">
        <f t="shared" si="7"/>
        <v>0</v>
      </c>
    </row>
    <row r="66" spans="1:6" ht="12.75">
      <c r="A66" s="1">
        <v>38531</v>
      </c>
      <c r="B66">
        <f>Data!C66</f>
        <v>23</v>
      </c>
      <c r="C66">
        <f t="shared" si="4"/>
        <v>23</v>
      </c>
      <c r="D66">
        <f t="shared" si="5"/>
        <v>0</v>
      </c>
      <c r="E66">
        <f t="shared" si="6"/>
        <v>23</v>
      </c>
      <c r="F66">
        <f t="shared" si="7"/>
        <v>0</v>
      </c>
    </row>
    <row r="67" spans="1:6" ht="12.75">
      <c r="A67" s="1">
        <v>38532</v>
      </c>
      <c r="B67">
        <f>Data!C67</f>
        <v>23.5</v>
      </c>
      <c r="C67">
        <f t="shared" si="4"/>
        <v>23.49</v>
      </c>
      <c r="D67">
        <f t="shared" si="5"/>
        <v>0</v>
      </c>
      <c r="E67">
        <f t="shared" si="6"/>
        <v>23.5</v>
      </c>
      <c r="F67">
        <f t="shared" si="7"/>
        <v>0</v>
      </c>
    </row>
    <row r="68" spans="1:6" ht="12.75">
      <c r="A68" s="1">
        <v>38533</v>
      </c>
      <c r="B68">
        <f>Data!C68</f>
        <v>23.5</v>
      </c>
      <c r="C68">
        <f t="shared" si="4"/>
        <v>23.5</v>
      </c>
      <c r="D68">
        <f t="shared" si="5"/>
        <v>1</v>
      </c>
      <c r="E68">
        <f t="shared" si="6"/>
        <v>23.5</v>
      </c>
      <c r="F68">
        <f t="shared" si="7"/>
        <v>0</v>
      </c>
    </row>
    <row r="69" spans="1:6" ht="12.75">
      <c r="A69" s="1">
        <v>38534</v>
      </c>
      <c r="B69">
        <f>Data!C69</f>
        <v>23</v>
      </c>
      <c r="C69">
        <f t="shared" si="4"/>
        <v>23</v>
      </c>
      <c r="D69">
        <f t="shared" si="5"/>
        <v>0</v>
      </c>
      <c r="E69">
        <f t="shared" si="6"/>
        <v>23</v>
      </c>
      <c r="F69">
        <f t="shared" si="7"/>
        <v>0</v>
      </c>
    </row>
    <row r="70" spans="1:6" ht="12.75">
      <c r="A70" s="1">
        <v>38535</v>
      </c>
      <c r="B70">
        <f>Data!C70</f>
        <v>23</v>
      </c>
      <c r="C70">
        <f t="shared" si="4"/>
        <v>23</v>
      </c>
      <c r="D70">
        <f t="shared" si="5"/>
        <v>0</v>
      </c>
      <c r="E70">
        <f t="shared" si="6"/>
        <v>23</v>
      </c>
      <c r="F70">
        <f t="shared" si="7"/>
        <v>0</v>
      </c>
    </row>
    <row r="71" spans="1:6" ht="12.75">
      <c r="A71" s="1">
        <v>38536</v>
      </c>
      <c r="B71">
        <f>Data!C71</f>
        <v>23</v>
      </c>
      <c r="C71">
        <f t="shared" si="4"/>
        <v>23</v>
      </c>
      <c r="D71">
        <f t="shared" si="5"/>
        <v>0</v>
      </c>
      <c r="E71">
        <f t="shared" si="6"/>
        <v>23</v>
      </c>
      <c r="F71">
        <f t="shared" si="7"/>
        <v>0</v>
      </c>
    </row>
    <row r="72" spans="1:6" ht="12.75">
      <c r="A72" s="1">
        <v>38537</v>
      </c>
      <c r="B72">
        <f>Data!C72</f>
        <v>29</v>
      </c>
      <c r="C72">
        <f t="shared" si="4"/>
        <v>23.49</v>
      </c>
      <c r="D72">
        <f t="shared" si="5"/>
        <v>0</v>
      </c>
      <c r="E72">
        <f t="shared" si="6"/>
        <v>24.47309824850425</v>
      </c>
      <c r="F72">
        <f t="shared" si="7"/>
        <v>0</v>
      </c>
    </row>
    <row r="73" spans="1:6" ht="12.75">
      <c r="A73" s="1">
        <v>38538</v>
      </c>
      <c r="B73">
        <f>Data!C73</f>
        <v>23.5</v>
      </c>
      <c r="C73">
        <f t="shared" si="4"/>
        <v>23.5</v>
      </c>
      <c r="D73">
        <f t="shared" si="5"/>
        <v>1</v>
      </c>
      <c r="E73">
        <f t="shared" si="6"/>
        <v>23.5</v>
      </c>
      <c r="F73">
        <f t="shared" si="7"/>
        <v>1</v>
      </c>
    </row>
    <row r="75" spans="2:6" ht="12.75">
      <c r="B75">
        <f>AVERAGE(B8:B73)</f>
        <v>26.78787878787879</v>
      </c>
      <c r="C75" s="14">
        <f>AVERAGE(C8:C73)/B75</f>
        <v>0.9554015837104074</v>
      </c>
      <c r="D75">
        <f>SUM(D6:D73)</f>
        <v>10</v>
      </c>
      <c r="E75" s="14">
        <f>(AVERAGE(E8:E73)-AVERAGE(C8:C73))/B75</f>
        <v>0.011817121167744589</v>
      </c>
      <c r="F75">
        <f>SUM(F6:F73)</f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Hydrology and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Rimma Vedom</dc:creator>
  <cp:keywords/>
  <dc:description/>
  <cp:lastModifiedBy>Rimma Vedom</cp:lastModifiedBy>
  <dcterms:created xsi:type="dcterms:W3CDTF">2006-12-06T15:34:38Z</dcterms:created>
  <dcterms:modified xsi:type="dcterms:W3CDTF">2010-08-13T22:26:03Z</dcterms:modified>
  <cp:category/>
  <cp:version/>
  <cp:contentType/>
  <cp:contentStatus/>
</cp:coreProperties>
</file>